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D:\Documents\Мои документы_ЛРЭ\2022\Раскрытие информации\Утвержденные тарифы 2022\РТС\От Потоцкой Л\"/>
    </mc:Choice>
  </mc:AlternateContent>
  <bookViews>
    <workbookView xWindow="930" yWindow="300" windowWidth="13665" windowHeight="7950" tabRatio="887" firstSheet="5" activeTab="3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4"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Т-ТН'!$M$18:$AD$28</definedName>
    <definedName name="checkCell_List06_4_double_date">'Форма 4.2.2 | Т-ТН'!$AE$18:$AE$28</definedName>
    <definedName name="checkCell_List06_4_unique_t">'Форма 4.2.2 | Т-ТН'!$M$18:$M$28</definedName>
    <definedName name="checkCell_List06_4_unique_t1">'Форма 4.2.2 | Т-ТН'!$AF$18:$AF$28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изменении'!$D$11:$E$15</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et_union_hor!$AC$85:$AC$98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Т-ТН'!$AC$18:$AC$28</definedName>
    <definedName name="List06_4_note">'Форма 4.2.2 | Т-ТН'!$AD$18:$AD$28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изменении'!$C$11:$C$15</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Т-ТН'!$AC$18:$AC$28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изменении'!$E$15</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REESTR_ORG!$A$2:$J$175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5" i="612" l="1"/>
  <c r="O7" i="627"/>
  <c r="O8" i="627"/>
  <c r="O9" i="627"/>
  <c r="O10" i="627"/>
  <c r="O17" i="627"/>
  <c r="P17" i="627" s="1"/>
  <c r="Q17" i="627" s="1"/>
  <c r="R17" i="627" s="1"/>
  <c r="S17" i="627" s="1"/>
  <c r="U17" i="627" s="1"/>
  <c r="V17" i="627" s="1"/>
  <c r="W17" i="627" s="1"/>
  <c r="X17" i="627" s="1"/>
  <c r="Y17" i="627" s="1"/>
  <c r="Z17" i="627" s="1"/>
  <c r="AB17" i="627" s="1"/>
  <c r="AC17" i="627" s="1"/>
  <c r="AD17" i="627" s="1"/>
  <c r="O18" i="627"/>
  <c r="O20" i="627"/>
  <c r="AG24" i="627"/>
  <c r="Q25" i="627"/>
  <c r="X25" i="627"/>
  <c r="L19" i="627"/>
  <c r="L18" i="627"/>
  <c r="AF23" i="627"/>
  <c r="AE24" i="627"/>
  <c r="L21" i="627"/>
  <c r="L24" i="627"/>
  <c r="L23" i="627"/>
  <c r="L20" i="627"/>
  <c r="A124" i="612" l="1"/>
  <c r="B3" i="525"/>
  <c r="B2" i="525"/>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X92" i="471"/>
  <c r="H12" i="644"/>
  <c r="H11" i="644"/>
  <c r="H9" i="644"/>
  <c r="H8" i="644"/>
  <c r="H7" i="644"/>
  <c r="H12" i="622"/>
  <c r="H9" i="622"/>
  <c r="H8" i="622"/>
  <c r="H12" i="637"/>
  <c r="H9" i="637"/>
  <c r="H8" i="637"/>
  <c r="R14" i="601"/>
  <c r="H13" i="644" s="1"/>
  <c r="F13" i="644"/>
  <c r="F11" i="644"/>
  <c r="M14" i="601"/>
  <c r="F9" i="644"/>
  <c r="F8" i="644"/>
  <c r="F10" i="644"/>
  <c r="F12" i="644"/>
  <c r="H13" i="637" l="1"/>
  <c r="H13" i="622"/>
  <c r="R13" i="601"/>
  <c r="R12" i="601"/>
  <c r="P12" i="601"/>
  <c r="M12" i="601"/>
  <c r="E3" i="437"/>
  <c r="M13" i="601"/>
  <c r="O7" i="632" l="1"/>
  <c r="O8" i="632"/>
  <c r="O9" i="632"/>
  <c r="O10" i="632"/>
  <c r="O18" i="632"/>
  <c r="P18" i="632" s="1"/>
  <c r="Q18" i="632" s="1"/>
  <c r="R18" i="632" s="1"/>
  <c r="S18" i="632" s="1"/>
  <c r="T18" i="632" s="1"/>
  <c r="V18" i="632" s="1"/>
  <c r="X18" i="632" s="1"/>
  <c r="R24" i="632"/>
  <c r="L22" i="632"/>
  <c r="L20" i="632"/>
  <c r="L23" i="632"/>
  <c r="L19" i="632"/>
  <c r="L21"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L239" i="471"/>
  <c r="L244" i="471"/>
  <c r="F11" i="643"/>
  <c r="L19" i="642"/>
  <c r="L238" i="471"/>
  <c r="L18" i="642"/>
  <c r="L23" i="642"/>
  <c r="L243" i="471"/>
  <c r="F8" i="643"/>
  <c r="X24" i="642"/>
  <c r="L21" i="642"/>
  <c r="F13" i="643"/>
  <c r="L22" i="642"/>
  <c r="L240" i="471"/>
  <c r="L242" i="471"/>
  <c r="X244" i="471"/>
  <c r="L241" i="471"/>
  <c r="F12" i="643"/>
  <c r="L24" i="642"/>
  <c r="F9" i="643"/>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4" i="640"/>
  <c r="L220" i="471"/>
  <c r="L225" i="471"/>
  <c r="F9" i="641"/>
  <c r="L224" i="471"/>
  <c r="F13" i="641"/>
  <c r="L26" i="640"/>
  <c r="L23" i="640"/>
  <c r="X226" i="471"/>
  <c r="L223" i="471"/>
  <c r="F11" i="641"/>
  <c r="L20" i="640"/>
  <c r="F10" i="641"/>
  <c r="L22" i="640"/>
  <c r="L21" i="640"/>
  <c r="F8" i="641"/>
  <c r="L25" i="640"/>
  <c r="L226" i="471"/>
  <c r="L221" i="471"/>
  <c r="F12" i="641"/>
  <c r="X26" i="640"/>
  <c r="V19" i="640" l="1"/>
  <c r="W19" i="640" s="1"/>
  <c r="AA198" i="471" l="1"/>
  <c r="AI197" i="471"/>
  <c r="R184" i="471"/>
  <c r="V120" i="471"/>
  <c r="AF111" i="471"/>
  <c r="V110" i="471"/>
  <c r="AE109" i="471"/>
  <c r="V109" i="471"/>
  <c r="Q150" i="471"/>
  <c r="Z149" i="471"/>
  <c r="Q132" i="471"/>
  <c r="Z131" i="471"/>
  <c r="Q92" i="471"/>
  <c r="AG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9"/>
  <c r="L166" i="471"/>
  <c r="L162" i="471"/>
  <c r="F8" i="634"/>
  <c r="L67" i="471"/>
  <c r="F10" i="636"/>
  <c r="L149" i="471"/>
  <c r="L179" i="471"/>
  <c r="L50" i="471"/>
  <c r="L125" i="471"/>
  <c r="AC120" i="471"/>
  <c r="L194" i="471"/>
  <c r="L49" i="471"/>
  <c r="F13" i="636"/>
  <c r="F12" i="634"/>
  <c r="L51" i="471"/>
  <c r="L167" i="471"/>
  <c r="L126" i="471"/>
  <c r="F9" i="638"/>
  <c r="F12" i="638"/>
  <c r="F8" i="636"/>
  <c r="F13" i="635"/>
  <c r="X131" i="471"/>
  <c r="L180" i="471"/>
  <c r="L165" i="471"/>
  <c r="L196" i="471"/>
  <c r="L164" i="471"/>
  <c r="L86" i="471"/>
  <c r="F13" i="634"/>
  <c r="F9" i="634"/>
  <c r="L110" i="471"/>
  <c r="L127" i="471"/>
  <c r="L32" i="471"/>
  <c r="L143" i="471"/>
  <c r="F11" i="638"/>
  <c r="X73" i="471"/>
  <c r="L34" i="471"/>
  <c r="AC109" i="471"/>
  <c r="L72" i="471"/>
  <c r="L193" i="471"/>
  <c r="L37" i="471"/>
  <c r="F12" i="635"/>
  <c r="L104" i="471"/>
  <c r="X37" i="471"/>
  <c r="L70" i="471"/>
  <c r="L108" i="471"/>
  <c r="F12" i="637"/>
  <c r="L145" i="471"/>
  <c r="L183" i="471"/>
  <c r="L55" i="471"/>
  <c r="L90" i="471"/>
  <c r="AF90" i="471"/>
  <c r="L87" i="471"/>
  <c r="F10" i="635"/>
  <c r="F10" i="639"/>
  <c r="F12" i="636"/>
  <c r="AH197" i="471"/>
  <c r="Y148" i="471"/>
  <c r="L163" i="471"/>
  <c r="L36" i="471"/>
  <c r="L71" i="471"/>
  <c r="AD108" i="471"/>
  <c r="L120" i="471"/>
  <c r="L31" i="471"/>
  <c r="AE91" i="471"/>
  <c r="L131" i="471"/>
  <c r="F8" i="635"/>
  <c r="X55" i="471"/>
  <c r="L73" i="471"/>
  <c r="L197" i="471"/>
  <c r="F11" i="635"/>
  <c r="L181" i="471"/>
  <c r="L103" i="471"/>
  <c r="X149" i="471"/>
  <c r="L161" i="471"/>
  <c r="F8" i="639"/>
  <c r="L68" i="471"/>
  <c r="L69" i="471"/>
  <c r="L128" i="471"/>
  <c r="L195" i="471"/>
  <c r="L52" i="471"/>
  <c r="F10" i="637"/>
  <c r="L144" i="471"/>
  <c r="L146" i="471"/>
  <c r="F11" i="636"/>
  <c r="L130" i="471"/>
  <c r="F11" i="634"/>
  <c r="X167" i="471"/>
  <c r="F10" i="638"/>
  <c r="F13" i="637"/>
  <c r="F9" i="635"/>
  <c r="F13" i="638"/>
  <c r="L53" i="471"/>
  <c r="L85" i="471"/>
  <c r="Y130" i="471"/>
  <c r="L91" i="471"/>
  <c r="L33" i="471"/>
  <c r="AC110" i="471"/>
  <c r="L105" i="471"/>
  <c r="F8" i="637"/>
  <c r="F11" i="639"/>
  <c r="L182" i="471"/>
  <c r="F11" i="637"/>
  <c r="Y183" i="471"/>
  <c r="L54" i="471"/>
  <c r="F10" i="634"/>
  <c r="F12" i="639"/>
  <c r="L109" i="471"/>
  <c r="F13" i="639"/>
  <c r="F8" i="638"/>
  <c r="Y166" i="471"/>
  <c r="F9" i="637"/>
  <c r="L35" i="471"/>
  <c r="L148" i="471"/>
  <c r="F9" i="636"/>
  <c r="L106" i="471"/>
  <c r="L8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L22" i="625"/>
  <c r="L25" i="626"/>
  <c r="L21" i="624"/>
  <c r="L20" i="625"/>
  <c r="L22" i="624"/>
  <c r="L23" i="626"/>
  <c r="L24" i="625"/>
  <c r="X24" i="624"/>
  <c r="L21" i="626"/>
  <c r="L23" i="625"/>
  <c r="L20" i="626"/>
  <c r="X24" i="625"/>
  <c r="L20" i="624"/>
  <c r="L23" i="624"/>
  <c r="L22" i="626"/>
  <c r="L18" i="624"/>
  <c r="L19" i="625"/>
  <c r="L24" i="624"/>
  <c r="X26" i="626"/>
  <c r="L18" i="625"/>
  <c r="L26" i="626"/>
  <c r="L19" i="624"/>
  <c r="L24"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3"/>
  <c r="L23" i="630"/>
  <c r="AH23" i="633"/>
  <c r="L19" i="630"/>
  <c r="L19" i="631"/>
  <c r="L22" i="633"/>
  <c r="L21" i="631"/>
  <c r="L20" i="630"/>
  <c r="X24" i="631"/>
  <c r="L20" i="633"/>
  <c r="L21" i="633"/>
  <c r="L24" i="631"/>
  <c r="L21" i="630"/>
  <c r="L24" i="630"/>
  <c r="L23" i="631"/>
  <c r="Y23" i="630"/>
  <c r="L20" i="631"/>
  <c r="X24" i="630"/>
  <c r="L18" i="631"/>
  <c r="L22" i="631"/>
  <c r="L18"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L21" i="628"/>
  <c r="L18" i="629"/>
  <c r="L25" i="628"/>
  <c r="L23" i="629"/>
  <c r="L21" i="629"/>
  <c r="L24" i="628"/>
  <c r="L20" i="628"/>
  <c r="L24" i="629"/>
  <c r="AD23" i="628"/>
  <c r="Y23" i="629"/>
  <c r="AC24" i="628"/>
  <c r="L18" i="628"/>
  <c r="L23" i="628"/>
  <c r="AC25" i="628"/>
  <c r="E2" i="437"/>
  <c r="L20" i="629"/>
  <c r="L19" i="629"/>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8"/>
  <c r="F13" i="617"/>
  <c r="F341" i="471"/>
  <c r="F9" i="616"/>
  <c r="F342" i="471"/>
  <c r="F9" i="614"/>
  <c r="F338" i="471"/>
  <c r="F13" i="622"/>
  <c r="F13" i="616"/>
  <c r="F11" i="622"/>
  <c r="F8" i="622"/>
  <c r="F12" i="617"/>
  <c r="F10" i="614"/>
  <c r="F339" i="471"/>
  <c r="F13" i="618"/>
  <c r="F10" i="616"/>
  <c r="F337" i="471"/>
  <c r="F12" i="616"/>
  <c r="F11" i="616"/>
  <c r="F12" i="618"/>
  <c r="F10" i="622"/>
  <c r="F10" i="618"/>
  <c r="M302" i="471"/>
  <c r="F340" i="471"/>
  <c r="F9" i="622"/>
  <c r="F11" i="618"/>
  <c r="F8" i="614"/>
  <c r="F11" i="614"/>
  <c r="F12" i="614"/>
  <c r="F8" i="618"/>
  <c r="M297" i="471"/>
  <c r="F9" i="617"/>
  <c r="F8" i="617"/>
  <c r="F8" i="616"/>
  <c r="F12" i="622"/>
  <c r="M307" i="471"/>
  <c r="F13" i="614"/>
  <c r="F10" i="617"/>
  <c r="F11" i="617"/>
</calcChain>
</file>

<file path=xl/sharedStrings.xml><?xml version="1.0" encoding="utf-8"?>
<sst xmlns="http://schemas.openxmlformats.org/spreadsheetml/2006/main" count="4966" uniqueCount="2361">
  <si>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</si>
  <si>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</si>
  <si>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</si>
  <si>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</si>
  <si>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</si>
  <si>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</si>
  <si>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</si>
  <si>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</si>
  <si>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</si>
  <si>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</si>
  <si>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</si>
  <si>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</si>
  <si>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</si>
  <si>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</si>
  <si>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</si>
  <si>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</si>
  <si>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</si>
  <si>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</si>
  <si>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</si>
  <si>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</si>
  <si>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</si>
  <si>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</si>
  <si>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</si>
  <si>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</si>
  <si>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</si>
  <si>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</si>
  <si>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</si>
  <si>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</si>
  <si>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</si>
  <si>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</si>
  <si>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</si>
  <si>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</si>
  <si>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</si>
  <si>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</si>
  <si>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</si>
  <si>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</si>
  <si>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</si>
  <si>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</si>
  <si>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</si>
  <si>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</si>
  <si>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</si>
  <si>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</si>
  <si>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</si>
  <si>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</si>
  <si>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</si>
  <si>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</si>
  <si>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</si>
  <si>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</si>
  <si>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</si>
  <si>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</si>
  <si>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</si>
  <si>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</si>
  <si>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</si>
  <si>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</si>
  <si>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</si>
  <si>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</si>
  <si>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</si>
  <si>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</si>
  <si>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</si>
  <si>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</si>
  <si>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</si>
  <si>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</si>
  <si>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</si>
  <si>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</si>
  <si>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</si>
  <si>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</si>
  <si>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</si>
  <si>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</si>
  <si>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</si>
  <si>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</si>
  <si>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</si>
  <si>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</si>
  <si>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</si>
  <si>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</si>
  <si>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</si>
  <si>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</si>
  <si>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</si>
  <si>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</si>
  <si>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</si>
  <si>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</si>
  <si>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</si>
  <si>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</si>
  <si>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</si>
  <si>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</si>
  <si>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</si>
  <si>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</si>
  <si>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</si>
  <si>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</si>
  <si>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</si>
  <si>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</si>
  <si>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</si>
  <si>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</si>
  <si>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</si>
  <si>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</si>
  <si>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</si>
  <si>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</si>
  <si>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</si>
  <si>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</si>
  <si>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</si>
  <si>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</si>
  <si>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</si>
  <si>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</si>
  <si>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</si>
  <si>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</si>
  <si>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</si>
  <si>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</si>
  <si>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</si>
  <si>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</si>
  <si>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</si>
  <si>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</si>
  <si>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</si>
  <si>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</si>
  <si>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</si>
  <si>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</si>
  <si>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</si>
  <si>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</si>
  <si>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</si>
  <si>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</si>
  <si>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</si>
  <si>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</si>
  <si>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</si>
  <si>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</si>
  <si>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</si>
  <si>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</si>
  <si>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</si>
  <si>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</si>
  <si>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</si>
  <si>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</si>
  <si>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</si>
  <si>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</si>
  <si>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</si>
  <si>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</si>
  <si>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</si>
  <si>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</si>
  <si>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</si>
  <si>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</si>
  <si>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</si>
  <si>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</si>
  <si>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</si>
  <si>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</si>
  <si>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</si>
  <si>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</si>
  <si>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</si>
  <si>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</si>
  <si>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</si>
  <si>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</si>
  <si>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</si>
  <si>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</si>
  <si>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</si>
  <si>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</si>
  <si>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</si>
  <si>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</si>
  <si>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</si>
  <si>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</si>
  <si>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</si>
  <si>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</si>
  <si>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</si>
  <si>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</si>
  <si>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</si>
  <si>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</si>
  <si>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</si>
  <si>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</si>
  <si>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</si>
  <si>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</si>
  <si>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</si>
  <si>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</si>
  <si>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</si>
  <si>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</si>
  <si>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</si>
  <si>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</si>
  <si>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</si>
  <si>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</si>
  <si>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</si>
  <si>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</si>
  <si>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</si>
  <si>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</si>
  <si>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</si>
  <si>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</si>
  <si>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</si>
  <si>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</si>
  <si>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</si>
  <si>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</si>
  <si>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</si>
  <si>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</si>
  <si>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</si>
  <si>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</si>
  <si>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</si>
  <si>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</si>
  <si>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</si>
  <si>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</si>
  <si>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</si>
  <si>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</si>
  <si>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</si>
  <si>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</si>
  <si>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</si>
  <si>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</si>
  <si>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</si>
  <si>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</si>
  <si>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</si>
  <si>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</si>
  <si>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</si>
  <si>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</si>
  <si>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</si>
  <si>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</si>
  <si>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</si>
  <si>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</si>
  <si>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</si>
  <si>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</si>
  <si>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</si>
  <si>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</si>
  <si>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</si>
  <si>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</si>
  <si>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</si>
  <si>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</si>
  <si>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</si>
  <si>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</si>
  <si>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</si>
  <si>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</si>
  <si>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</si>
  <si>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</si>
  <si>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</si>
  <si>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</si>
  <si>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</si>
  <si>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</si>
  <si>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</si>
  <si>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</si>
  <si>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</si>
  <si>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</si>
  <si>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</si>
  <si>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</si>
  <si>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</si>
  <si>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</si>
  <si>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</si>
  <si>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</si>
  <si>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</si>
  <si>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</si>
  <si>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</si>
  <si>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</si>
  <si>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</si>
  <si>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</si>
  <si>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</si>
  <si>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</si>
  <si>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</si>
  <si>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</si>
  <si>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</si>
  <si>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</si>
  <si>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</si>
  <si>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</si>
  <si>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</si>
  <si>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</si>
  <si>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</si>
  <si>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</si>
  <si>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</si>
  <si>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</si>
  <si>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</si>
  <si>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</si>
  <si>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</si>
  <si>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</si>
  <si>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</si>
  <si>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</si>
  <si>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</si>
  <si>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</si>
  <si>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</si>
  <si>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</si>
  <si>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</si>
  <si>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</si>
  <si>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</si>
  <si>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</si>
  <si>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</si>
  <si>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</si>
  <si>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</si>
  <si>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</si>
  <si>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</si>
  <si>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</si>
  <si>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</si>
  <si>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</si>
  <si>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</si>
  <si>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</si>
  <si>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</si>
  <si>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</si>
  <si>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</si>
  <si>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</si>
  <si>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</si>
  <si>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</si>
  <si>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</si>
  <si>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</si>
  <si>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</si>
  <si>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</si>
  <si>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</si>
  <si>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</si>
  <si>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</si>
  <si>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</si>
  <si>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</si>
  <si>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</si>
  <si>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</si>
  <si>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</si>
  <si>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</si>
  <si>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</si>
  <si>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</si>
  <si>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</si>
  <si>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</si>
  <si>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</si>
  <si>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</si>
  <si>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</si>
  <si>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</si>
  <si>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</si>
  <si>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</si>
  <si>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</si>
  <si>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</si>
  <si>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</si>
  <si>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</si>
  <si>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</si>
  <si>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</si>
  <si>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</si>
  <si>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</si>
  <si>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</si>
  <si>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</si>
  <si>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</si>
  <si>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</si>
  <si>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</si>
  <si>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</si>
  <si>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</si>
  <si>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</si>
  <si>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</si>
  <si>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</si>
  <si>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</si>
  <si>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</si>
  <si>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</si>
  <si>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</si>
  <si>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</si>
  <si>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</si>
  <si>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</si>
  <si>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</si>
  <si>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</si>
  <si>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</si>
  <si>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</si>
  <si>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</si>
  <si>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</si>
  <si>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</si>
  <si>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</si>
  <si>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</si>
  <si>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</si>
  <si>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</si>
  <si>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</si>
  <si>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</si>
  <si>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</si>
  <si>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</si>
  <si>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</si>
  <si>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</si>
  <si>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</si>
  <si>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</si>
  <si>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</si>
  <si>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</si>
  <si>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</si>
  <si>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</si>
  <si>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</si>
  <si>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</si>
  <si>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</si>
  <si>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</si>
  <si>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</si>
  <si>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</si>
  <si>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</si>
  <si>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</si>
  <si>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</si>
  <si>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</si>
  <si>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</si>
  <si>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</si>
  <si>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</si>
  <si>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</si>
  <si>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</si>
  <si>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</si>
  <si>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</si>
  <si>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</si>
  <si>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</si>
  <si>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</si>
  <si>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</si>
  <si>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</si>
  <si>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</si>
  <si>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</si>
  <si>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</si>
  <si>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</si>
  <si>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</si>
  <si>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</si>
  <si>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</si>
  <si>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</si>
  <si>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</si>
  <si>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</si>
  <si>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</si>
  <si>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</si>
  <si>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</si>
  <si>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</si>
  <si>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</si>
  <si>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</si>
  <si>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</si>
  <si>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</si>
  <si>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</si>
  <si>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</si>
  <si>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</si>
  <si>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</si>
  <si>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</si>
  <si>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</si>
  <si>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</si>
  <si>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</si>
  <si>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</si>
  <si>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</si>
  <si>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</si>
  <si>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</si>
  <si>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</si>
  <si>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</si>
  <si>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</si>
  <si>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</si>
  <si>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</si>
  <si>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</si>
  <si>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</si>
  <si>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</si>
  <si>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</si>
  <si>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</si>
  <si>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</si>
  <si>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</si>
  <si>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</si>
  <si>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</si>
  <si>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</si>
  <si>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</si>
  <si>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</si>
  <si>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</si>
  <si>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</si>
  <si>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</si>
  <si>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</si>
  <si>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</si>
  <si>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</si>
  <si>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</si>
  <si>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</si>
  <si>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</si>
  <si>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</si>
  <si>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</si>
  <si>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</si>
  <si>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</si>
  <si>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</si>
  <si>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</si>
  <si>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</si>
  <si>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</si>
  <si>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</si>
  <si>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</si>
  <si>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</si>
  <si>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</si>
  <si>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</si>
  <si>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</si>
  <si>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</si>
  <si>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</si>
  <si>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</si>
  <si>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</si>
  <si>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</si>
  <si>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</si>
  <si>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</si>
  <si>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</si>
  <si>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</si>
  <si>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</si>
  <si>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</si>
  <si>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</si>
  <si>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</si>
  <si>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</si>
  <si>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</si>
  <si>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</si>
  <si>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</si>
  <si>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</si>
  <si>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</si>
  <si>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</si>
  <si>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</si>
  <si>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</si>
  <si>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</si>
  <si>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</si>
  <si>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</si>
  <si>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</si>
  <si>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</si>
  <si>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</si>
  <si>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</si>
  <si>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</si>
  <si>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</si>
  <si>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</si>
  <si>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</si>
  <si>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</si>
  <si>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</si>
  <si>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</si>
  <si>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</si>
  <si>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</si>
  <si>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</si>
  <si>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</si>
  <si>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</si>
  <si>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</si>
  <si>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</si>
  <si>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</si>
  <si>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</si>
  <si>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</si>
  <si>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</si>
  <si>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</si>
  <si>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</si>
  <si>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</si>
  <si>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</si>
  <si>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</si>
  <si>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</si>
  <si>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</si>
  <si>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</si>
  <si>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</si>
  <si>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</si>
  <si>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</si>
  <si>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</si>
  <si>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</si>
  <si>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</si>
  <si>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</si>
  <si>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</si>
  <si>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</si>
  <si>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</si>
  <si>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</si>
  <si>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</si>
  <si>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</si>
  <si>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</si>
  <si>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</si>
  <si>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</si>
  <si>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</si>
  <si>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</si>
  <si>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</si>
  <si>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</si>
  <si>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</si>
  <si>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</si>
  <si>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</si>
  <si>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</si>
  <si>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</si>
  <si>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</si>
  <si>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</si>
  <si>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</si>
  <si>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</si>
  <si>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</si>
  <si>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</si>
  <si>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</si>
  <si>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</si>
  <si>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</si>
  <si>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</si>
  <si>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</si>
  <si>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</si>
  <si>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</si>
  <si>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</si>
  <si>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</si>
  <si>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</si>
  <si>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</si>
  <si>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</si>
  <si>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</si>
  <si>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</si>
  <si>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</si>
  <si>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</si>
  <si>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</si>
  <si>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</si>
  <si>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</si>
  <si>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</si>
  <si>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</si>
  <si>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</si>
  <si>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</si>
  <si>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</si>
  <si>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</si>
  <si>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</si>
  <si>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</si>
  <si>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</si>
  <si>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</si>
  <si>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</si>
  <si>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</si>
  <si>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</si>
  <si>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</si>
  <si>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</si>
  <si>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</si>
  <si>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</si>
  <si>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</si>
  <si>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</si>
  <si>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</si>
  <si>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</si>
  <si>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</si>
  <si>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</si>
  <si>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</si>
  <si>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</si>
  <si>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</si>
  <si>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</si>
  <si>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</si>
  <si>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</si>
  <si>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</si>
  <si>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</si>
  <si>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</si>
  <si>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</si>
  <si>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</si>
  <si>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</si>
  <si>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</si>
  <si>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</si>
  <si>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</si>
  <si>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</si>
  <si>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</si>
  <si>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</si>
  <si>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</si>
  <si>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</si>
  <si>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</si>
  <si>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</si>
  <si>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</si>
  <si>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</si>
  <si>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</si>
  <si>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</si>
  <si>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</si>
  <si>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</si>
  <si>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</si>
  <si>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</si>
  <si>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</si>
  <si>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</si>
  <si>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</si>
  <si>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</si>
  <si>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</si>
  <si>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</si>
  <si>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</si>
  <si>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</si>
  <si>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</si>
  <si>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</si>
  <si>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</si>
  <si>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</si>
  <si>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</si>
  <si>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</si>
  <si>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</si>
  <si>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</si>
  <si>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</si>
  <si>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</si>
  <si>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</si>
  <si>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</si>
  <si>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</si>
  <si>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</si>
  <si>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</si>
  <si>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</si>
  <si>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</si>
  <si>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</si>
  <si>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</si>
  <si>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</si>
  <si>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</si>
  <si>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</si>
  <si>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</si>
  <si>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</si>
  <si>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</si>
  <si>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</si>
  <si>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</si>
  <si>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</si>
  <si>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</si>
  <si>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</si>
  <si>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</si>
  <si>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</si>
  <si>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</si>
  <si>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</si>
  <si>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</si>
  <si>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</si>
  <si>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</si>
  <si>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</si>
  <si>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</si>
  <si>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</si>
  <si>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</si>
  <si>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</si>
  <si>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</si>
  <si>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</si>
  <si>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</si>
  <si>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</si>
  <si>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</si>
  <si>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</si>
  <si>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</si>
  <si>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</si>
  <si>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</si>
  <si>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</si>
  <si>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</si>
  <si>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</si>
  <si>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</si>
  <si>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</si>
  <si>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</si>
  <si>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</si>
  <si>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</si>
  <si>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</si>
  <si>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</si>
  <si>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</si>
  <si>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</si>
  <si>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</si>
  <si>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</si>
  <si>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</si>
  <si>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</si>
  <si>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</si>
  <si>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</si>
  <si>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</si>
  <si>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</si>
  <si>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</si>
  <si>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</si>
  <si>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</si>
  <si>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</si>
  <si>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</si>
  <si>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</si>
  <si>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</si>
  <si>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</si>
  <si>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</si>
  <si>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</si>
  <si>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</si>
  <si>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</si>
  <si>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</si>
  <si>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</si>
  <si>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</si>
  <si>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</si>
  <si>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</si>
  <si>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</si>
  <si>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</si>
  <si>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</si>
  <si>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</si>
  <si>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</si>
  <si>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</si>
  <si>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</si>
  <si>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</si>
  <si>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</si>
  <si>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</si>
  <si>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</si>
  <si>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</si>
  <si>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</si>
  <si>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</si>
  <si>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</si>
  <si>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</si>
  <si>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</si>
  <si>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</si>
  <si>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</si>
  <si>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</si>
  <si>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</si>
  <si>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</si>
  <si>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</si>
  <si>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</si>
  <si>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</si>
  <si>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</si>
  <si>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</si>
  <si>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</si>
  <si>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</si>
  <si>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</si>
  <si>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</si>
  <si>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</si>
  <si>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</si>
  <si>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</si>
  <si>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</si>
  <si>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</si>
  <si>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</si>
  <si>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</si>
  <si>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</si>
  <si>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</si>
  <si>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</si>
  <si>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</si>
  <si>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</si>
  <si>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</si>
  <si>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</si>
  <si>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</si>
  <si>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</si>
  <si>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</si>
  <si>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</si>
  <si>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</si>
  <si>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</si>
  <si>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</si>
  <si>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</si>
  <si>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</si>
  <si>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</si>
  <si>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</si>
  <si>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</si>
  <si>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</si>
  <si>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</si>
  <si>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</si>
  <si>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</si>
  <si>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</si>
  <si>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</si>
  <si>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</si>
  <si>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</si>
  <si>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</si>
  <si>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</si>
  <si>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</si>
  <si>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</si>
  <si>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</si>
  <si>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</si>
  <si>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</si>
  <si>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</si>
  <si>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</si>
  <si>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Город Ростов-на-Дону</t>
  </si>
  <si>
    <t>60701000</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</si>
  <si>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</si>
  <si>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</si>
  <si>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</si>
  <si>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</si>
  <si>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</si>
  <si>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</si>
  <si>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</si>
  <si>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</si>
  <si>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</si>
  <si>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</si>
  <si>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</si>
  <si>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</si>
  <si>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</si>
  <si>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</si>
  <si>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</si>
  <si>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</si>
  <si>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</si>
  <si>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</si>
  <si>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</si>
  <si>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</si>
  <si>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</si>
  <si>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</si>
  <si>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</si>
  <si>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</si>
  <si>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</si>
  <si>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</si>
  <si>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</si>
  <si>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</si>
  <si>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</si>
  <si>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</si>
  <si>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</si>
  <si>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</si>
  <si>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</si>
  <si>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</si>
  <si>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</si>
  <si>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</si>
  <si>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615250001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</si>
  <si>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</si>
  <si>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</si>
  <si>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</si>
  <si>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</si>
  <si>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</si>
  <si>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</si>
  <si>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</si>
  <si>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</si>
  <si>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</si>
  <si>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</si>
  <si>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</si>
  <si>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</si>
  <si>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</si>
  <si>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</si>
  <si>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</si>
  <si>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</si>
  <si>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</si>
  <si>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616301001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</si>
  <si>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</si>
  <si>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</si>
  <si>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</si>
  <si>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</si>
  <si>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</si>
  <si>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</si>
  <si>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</si>
  <si>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</si>
  <si>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</si>
  <si>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</si>
  <si>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</si>
  <si>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</si>
  <si>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</si>
  <si>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</si>
  <si>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</si>
  <si>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</si>
  <si>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</si>
  <si>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</si>
  <si>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</si>
  <si>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</si>
  <si>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</si>
  <si>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</si>
  <si>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</si>
  <si>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</si>
  <si>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</si>
  <si>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</si>
  <si>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</si>
  <si>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</si>
  <si>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</si>
  <si>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</si>
  <si>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</si>
  <si>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</si>
  <si>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</si>
  <si>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</si>
  <si>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</si>
  <si>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</si>
  <si>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</si>
  <si>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</si>
  <si>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</si>
  <si>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</si>
  <si>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</si>
  <si>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</si>
  <si>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</si>
  <si>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</si>
  <si>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</si>
  <si>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</si>
  <si>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</si>
  <si>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</si>
  <si>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</si>
  <si>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</si>
  <si>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</si>
  <si>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</si>
  <si>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</si>
  <si>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</si>
  <si>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</si>
  <si>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</si>
  <si>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</si>
  <si>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</si>
  <si>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</si>
  <si>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</si>
  <si>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</si>
  <si>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</si>
  <si>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</si>
  <si>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</si>
  <si>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</si>
  <si>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</si>
  <si>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</si>
  <si>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</si>
  <si>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</si>
  <si>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</si>
  <si>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</si>
  <si>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</si>
  <si>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</si>
  <si>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</si>
  <si>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</si>
  <si>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</si>
  <si>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</si>
  <si>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</si>
  <si>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</si>
  <si>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</si>
  <si>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</si>
  <si>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</si>
  <si>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</si>
  <si>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</si>
  <si>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</si>
  <si>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</si>
  <si>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</si>
  <si>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</si>
  <si>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</si>
  <si>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</si>
  <si>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</si>
  <si>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</si>
  <si>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</si>
  <si>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</si>
  <si>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</si>
  <si>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</si>
  <si>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</si>
  <si>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</si>
  <si>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</si>
  <si>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</si>
  <si>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</si>
  <si>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</si>
  <si>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</si>
  <si>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</si>
  <si>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</si>
  <si>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</si>
  <si>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</si>
  <si>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</si>
  <si>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</si>
  <si>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</si>
  <si>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</si>
  <si>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</si>
  <si>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</si>
  <si>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</si>
  <si>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</si>
  <si>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</si>
  <si>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</si>
  <si>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</si>
  <si>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</si>
  <si>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</si>
  <si>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</si>
  <si>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</si>
  <si>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</si>
  <si>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</si>
  <si>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</si>
  <si>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</si>
  <si>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</si>
  <si>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</si>
  <si>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26446567</t>
  </si>
  <si>
    <t>МУП "Таганрогэнерго"</t>
  </si>
  <si>
    <t>6154085894</t>
  </si>
  <si>
    <t>26445059</t>
  </si>
  <si>
    <t>МУП "Тарасовские тепловые сети"</t>
  </si>
  <si>
    <t>6133002600</t>
  </si>
  <si>
    <t>613301001</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</si>
  <si>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</si>
  <si>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</si>
  <si>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</si>
  <si>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</si>
  <si>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</si>
  <si>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</si>
  <si>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</si>
  <si>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</si>
  <si>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</si>
  <si>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</si>
  <si>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</si>
  <si>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</si>
  <si>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</si>
  <si>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</si>
  <si>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</si>
  <si>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</si>
  <si>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</si>
  <si>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</si>
  <si>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</si>
  <si>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</si>
  <si>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</si>
  <si>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</si>
  <si>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</si>
  <si>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</si>
  <si>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</si>
  <si>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</si>
  <si>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</si>
  <si>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</si>
  <si>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</si>
  <si>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</si>
  <si>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</si>
  <si>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</si>
  <si>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</si>
  <si>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</si>
  <si>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</si>
  <si>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</si>
  <si>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</si>
  <si>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</si>
  <si>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</si>
  <si>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</si>
  <si>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</si>
  <si>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</si>
  <si>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</si>
  <si>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</si>
  <si>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</si>
  <si>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</si>
  <si>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</si>
  <si>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</si>
  <si>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</si>
  <si>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</si>
  <si>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</si>
  <si>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</si>
  <si>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</si>
  <si>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</si>
  <si>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</si>
  <si>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</si>
  <si>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</si>
  <si>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</si>
  <si>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</si>
  <si>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</si>
  <si>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</si>
  <si>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</si>
  <si>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</si>
  <si>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</si>
  <si>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</si>
  <si>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</si>
  <si>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</si>
  <si>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</si>
  <si>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</si>
  <si>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</si>
  <si>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</si>
  <si>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</si>
  <si>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</si>
  <si>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</si>
  <si>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</si>
  <si>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</si>
  <si>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</si>
  <si>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</si>
  <si>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</si>
  <si>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</si>
  <si>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</si>
  <si>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</si>
  <si>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</si>
  <si>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</si>
  <si>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</si>
  <si>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</si>
  <si>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</si>
  <si>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</si>
  <si>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</si>
  <si>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</si>
  <si>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</si>
  <si>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</si>
  <si>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</si>
  <si>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</si>
  <si>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</si>
  <si>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</si>
  <si>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</si>
  <si>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</si>
  <si>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</si>
  <si>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</si>
  <si>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</si>
  <si>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</si>
  <si>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</si>
  <si>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</si>
  <si>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</si>
  <si>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</si>
  <si>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</si>
  <si>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</si>
  <si>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</si>
  <si>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</si>
  <si>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</si>
  <si>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</si>
  <si>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</si>
  <si>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</si>
  <si>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</si>
  <si>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</si>
  <si>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</si>
  <si>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</si>
  <si>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</si>
  <si>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</si>
  <si>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</si>
  <si>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</si>
  <si>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</si>
  <si>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</si>
  <si>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</si>
  <si>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</si>
  <si>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</si>
  <si>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</si>
  <si>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</si>
  <si>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</si>
  <si>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</si>
  <si>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</si>
  <si>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</si>
  <si>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</si>
  <si>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</si>
  <si>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</si>
  <si>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</si>
  <si>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</si>
  <si>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</si>
  <si>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</si>
  <si>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</si>
  <si>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</si>
  <si>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</si>
  <si>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</si>
  <si>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</si>
  <si>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</si>
  <si>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</si>
  <si>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</si>
  <si>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</si>
  <si>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</si>
  <si>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</si>
  <si>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</si>
  <si>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</si>
  <si>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</si>
  <si>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</si>
  <si>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</si>
  <si>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</si>
  <si>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</si>
  <si>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</si>
  <si>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</si>
  <si>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</si>
  <si>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</si>
  <si>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</si>
  <si>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</si>
  <si>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</si>
  <si>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</si>
  <si>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</si>
  <si>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</si>
  <si>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</si>
  <si>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</si>
  <si>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</si>
  <si>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</si>
  <si>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</si>
  <si>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</si>
  <si>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</si>
  <si>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</si>
  <si>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</si>
  <si>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</si>
  <si>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</si>
  <si>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</si>
  <si>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</si>
  <si>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</si>
  <si>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</si>
  <si>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</si>
  <si>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</si>
  <si>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</si>
  <si>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</si>
  <si>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</si>
  <si>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</si>
  <si>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</si>
  <si>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</si>
  <si>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</si>
  <si>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</si>
  <si>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</si>
  <si>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</si>
  <si>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</si>
  <si>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</si>
  <si>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</si>
  <si>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</si>
  <si>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</si>
  <si>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</si>
  <si>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</si>
  <si>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</si>
  <si>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</si>
  <si>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</si>
  <si>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</si>
  <si>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</si>
  <si>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</si>
  <si>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</si>
  <si>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</si>
  <si>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</si>
  <si>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</si>
  <si>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</si>
  <si>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</si>
  <si>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</si>
  <si>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</si>
  <si>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</si>
  <si>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</si>
  <si>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</si>
  <si>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</si>
  <si>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</si>
  <si>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</si>
  <si>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26457607</t>
  </si>
  <si>
    <t>613802001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</si>
  <si>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</si>
  <si>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</si>
  <si>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</si>
  <si>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</si>
  <si>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</si>
  <si>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</si>
  <si>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</si>
  <si>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</si>
  <si>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</si>
  <si>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</si>
  <si>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</si>
  <si>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</si>
  <si>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</si>
  <si>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</si>
  <si>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</si>
  <si>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</si>
  <si>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</si>
  <si>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</si>
  <si>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</si>
  <si>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</si>
  <si>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</si>
  <si>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</si>
  <si>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</si>
  <si>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</si>
  <si>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</si>
  <si>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</si>
  <si>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</si>
  <si>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</si>
  <si>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</si>
  <si>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</si>
  <si>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</si>
  <si>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</si>
  <si>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</si>
  <si>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</si>
  <si>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</si>
  <si>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</si>
  <si>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</si>
  <si>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</si>
  <si>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</si>
  <si>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</si>
  <si>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</si>
  <si>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</si>
  <si>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</si>
  <si>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</si>
  <si>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</si>
  <si>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</si>
  <si>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</si>
  <si>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</si>
  <si>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</si>
  <si>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</si>
  <si>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</si>
  <si>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</si>
  <si>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</si>
  <si>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</si>
  <si>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</si>
  <si>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</si>
  <si>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</si>
  <si>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</si>
  <si>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</si>
  <si>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</si>
  <si>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</si>
  <si>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</si>
  <si>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</si>
  <si>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</si>
  <si>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</si>
  <si>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</si>
  <si>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</si>
  <si>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</si>
  <si>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</si>
  <si>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</si>
  <si>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</si>
  <si>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</si>
  <si>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</si>
  <si>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</si>
  <si>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</si>
  <si>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</si>
  <si>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</si>
  <si>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</si>
  <si>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</si>
  <si>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</si>
  <si>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</si>
  <si>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</si>
  <si>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</si>
  <si>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</si>
  <si>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</si>
  <si>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</si>
  <si>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</si>
  <si>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</si>
  <si>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</si>
  <si>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</si>
  <si>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</si>
  <si>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</si>
  <si>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</si>
  <si>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</si>
  <si>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</si>
  <si>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</si>
  <si>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</si>
  <si>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</si>
  <si>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</si>
  <si>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</si>
  <si>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</si>
  <si>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</si>
  <si>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</si>
  <si>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</si>
  <si>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</si>
  <si>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</si>
  <si>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</si>
  <si>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</si>
  <si>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</si>
  <si>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</si>
  <si>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</si>
  <si>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</si>
  <si>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</si>
  <si>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</si>
  <si>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</si>
  <si>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</si>
  <si>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</si>
  <si>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</si>
  <si>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</si>
  <si>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</si>
  <si>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</si>
  <si>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</si>
  <si>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</si>
  <si>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</si>
  <si>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</si>
  <si>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</si>
  <si>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</si>
  <si>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</si>
  <si>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</si>
  <si>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</si>
  <si>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</si>
  <si>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</si>
  <si>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</si>
  <si>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</si>
  <si>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</si>
  <si>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</si>
  <si>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</si>
  <si>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</si>
  <si>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</si>
  <si>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</si>
  <si>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</si>
  <si>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</si>
  <si>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</si>
  <si>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</si>
  <si>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</si>
  <si>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</si>
  <si>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</si>
  <si>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</si>
  <si>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</si>
  <si>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</si>
  <si>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614032001</t>
  </si>
  <si>
    <t>WARM</t>
  </si>
  <si>
    <t>Региональная служба по тарифам Ростовской области</t>
  </si>
  <si>
    <t>20.12.2018</t>
  </si>
  <si>
    <t>85/13</t>
  </si>
  <si>
    <t>http://pravo.donland.ru/ (номер опубликования: 6145201812250013, дата опубликования: 25.12.2018)</t>
  </si>
  <si>
    <t>344055, г. Ростов-на-Дону, ул. Пескова, 17</t>
  </si>
  <si>
    <t>Левченко Сергей Викторович</t>
  </si>
  <si>
    <t>Потоцкая Людмила Владимировна</t>
  </si>
  <si>
    <t>Ведущий специалист</t>
  </si>
  <si>
    <t>8 (863) 206-61-38</t>
  </si>
  <si>
    <t>Lyudmila.Pototskaya@lukoil.com</t>
  </si>
  <si>
    <t>О</t>
  </si>
  <si>
    <t>Город Ростов-на-Дону, Город Ростов-на-Дону (60701000);</t>
  </si>
  <si>
    <t>Сбыт. Тепловая энергия; Сбыт. Теплоноситель</t>
  </si>
  <si>
    <t>Открытая</t>
  </si>
  <si>
    <t>01.01.2022</t>
  </si>
  <si>
    <t>30.06.2022</t>
  </si>
  <si>
    <t>01.07.2022</t>
  </si>
  <si>
    <t>31.12.2022</t>
  </si>
  <si>
    <t>Форма договора теплоснабжения</t>
  </si>
  <si>
    <t>Форма договора подключения к системе теплоснабжения</t>
  </si>
  <si>
    <t>Перечень документов и сведений, представляемых одновременно с Заявкой на подключение к системе теплоснабжения</t>
  </si>
  <si>
    <t>8 (863) 203-70-96</t>
  </si>
  <si>
    <t>c 08:00 до 17:00</t>
  </si>
  <si>
    <t>https://portal.eias.ru/Portal/DownloadPage.aspx?type=12&amp;guid=d2419ac5-0721-4bcf-8eb0-f92eba680afb</t>
  </si>
  <si>
    <t>Федеральный закон от 27.07.2010 №190-ФЗ «О теплоснабжении»; Постановление Правительства Российской Федерации № 83 от 13 февраля 2006 года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Постановлением Правительства РФ от 05.07.2018 г.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</si>
  <si>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Порядок действий на подключение к системе теплоснабжения</t>
  </si>
  <si>
    <t>614201001</t>
  </si>
  <si>
    <t>614143001</t>
  </si>
  <si>
    <t>31448467</t>
  </si>
  <si>
    <t>МП "ЖКХ" Гигантовского сельского поселения</t>
  </si>
  <si>
    <t>6153027000</t>
  </si>
  <si>
    <t>31241624</t>
  </si>
  <si>
    <t>МУП "Новочеркасские тепловые сети"</t>
  </si>
  <si>
    <t>6150097377</t>
  </si>
  <si>
    <t>31298334</t>
  </si>
  <si>
    <t>МУП "Тепло МРЗ"</t>
  </si>
  <si>
    <t>6147040571</t>
  </si>
  <si>
    <t>28-03-2019 00:00:00</t>
  </si>
  <si>
    <t>31351556</t>
  </si>
  <si>
    <t>ООО "ВОЛГОДОНСКАЯ ТЭЦ-1"</t>
  </si>
  <si>
    <t>6143098108</t>
  </si>
  <si>
    <t>31367096</t>
  </si>
  <si>
    <t>ООО "Донтеплоэнерго"</t>
  </si>
  <si>
    <t>6149020281</t>
  </si>
  <si>
    <t>01-01-2019 00:00:00</t>
  </si>
  <si>
    <t>31436757</t>
  </si>
  <si>
    <t>ООО "Комфорт"</t>
  </si>
  <si>
    <t>6126012380</t>
  </si>
  <si>
    <t>31399481</t>
  </si>
  <si>
    <t>ООО "Распределенная генерация - Батайск"</t>
  </si>
  <si>
    <t>6141053581</t>
  </si>
  <si>
    <t>ООО "Ростовтеплоэнерго" филиал Северный</t>
  </si>
  <si>
    <t>31397120</t>
  </si>
  <si>
    <t>ООО "Седьмой Ветропарк ФРВ"</t>
  </si>
  <si>
    <t>7703474039</t>
  </si>
  <si>
    <t>31451980</t>
  </si>
  <si>
    <t>ООО "ТЕПЛОГАРАНТ"</t>
  </si>
  <si>
    <t>6117009817</t>
  </si>
  <si>
    <t>611701001</t>
  </si>
  <si>
    <t>21-10-2020 00:00:00</t>
  </si>
  <si>
    <t>31443685</t>
  </si>
  <si>
    <t>ООО "Теплотранс"</t>
  </si>
  <si>
    <t>6153008505</t>
  </si>
  <si>
    <t>31337753</t>
  </si>
  <si>
    <t>ООО «Энел Рус Винд Азов»</t>
  </si>
  <si>
    <t>7722851324</t>
  </si>
  <si>
    <t>Производственное отделение "Южные электрические сети" филиала ПАО "Россети Юг" - "Ростовэнерго"</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</si>
  <si>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</si>
  <si>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</si>
  <si>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</si>
  <si>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</si>
  <si>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C:\Users\lykovang.CORP\Documents\Мои документы_ЛРЭ\2021\Раскрытие информации\Утвержденные тарифы\РТС\Утвержденные тарифы на 2021 год\изм.BKP.xlsb</t>
  </si>
  <si>
    <t>Обновление отменено пользователем</t>
  </si>
  <si>
    <t>Предупреждение</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</si>
  <si>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</si>
  <si>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</si>
  <si>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</si>
  <si>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</si>
  <si>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</si>
  <si>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</si>
  <si>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</si>
  <si>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</si>
  <si>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</si>
  <si>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</si>
  <si>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</si>
  <si>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</si>
  <si>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</si>
  <si>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</si>
  <si>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</si>
  <si>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</si>
  <si>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</si>
  <si>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</si>
  <si>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</si>
  <si>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</si>
  <si>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</si>
  <si>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</si>
  <si>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</si>
  <si>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</si>
  <si>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</si>
  <si>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</si>
  <si>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</si>
  <si>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</si>
  <si>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</si>
  <si>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</si>
  <si>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</si>
  <si>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</si>
  <si>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</si>
  <si>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</si>
  <si>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</si>
  <si>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</si>
  <si>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</si>
  <si>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</si>
  <si>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</si>
  <si>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</si>
  <si>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</si>
  <si>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</si>
  <si>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</si>
  <si>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</si>
  <si>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</si>
  <si>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</si>
  <si>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</si>
  <si>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</si>
  <si>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</si>
  <si>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</si>
  <si>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</si>
  <si>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</si>
  <si>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</si>
  <si>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</si>
  <si>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</si>
  <si>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</si>
  <si>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</si>
  <si>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</si>
  <si>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</si>
  <si>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</si>
  <si>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</si>
  <si>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</si>
  <si>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</si>
  <si>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</si>
  <si>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</si>
  <si>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</si>
  <si>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</si>
  <si>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</si>
  <si>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</si>
  <si>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</si>
  <si>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</si>
  <si>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</si>
  <si>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</si>
  <si>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</si>
  <si>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</si>
  <si>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</si>
  <si>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</si>
  <si>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</si>
  <si>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</si>
  <si>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</si>
  <si>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</si>
  <si>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</si>
  <si>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</si>
  <si>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</si>
  <si>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</si>
  <si>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</si>
  <si>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</si>
  <si>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</si>
  <si>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</si>
  <si>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</si>
  <si>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</si>
  <si>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</si>
  <si>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</si>
  <si>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</si>
  <si>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</si>
  <si>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</si>
  <si>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</si>
  <si>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</si>
  <si>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</si>
  <si>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</si>
  <si>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</si>
  <si>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</si>
  <si>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</si>
  <si>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</si>
  <si>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</si>
  <si>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</si>
  <si>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</si>
  <si>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</si>
  <si>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</si>
  <si>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</si>
  <si>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</si>
  <si>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</si>
  <si>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</si>
  <si>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</si>
  <si>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</si>
  <si>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</si>
  <si>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</si>
  <si>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</si>
  <si>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</si>
  <si>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</si>
  <si>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</si>
  <si>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</si>
  <si>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</si>
  <si>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</si>
  <si>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</si>
  <si>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</si>
  <si>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</si>
  <si>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</si>
  <si>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</si>
  <si>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</si>
  <si>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</si>
  <si>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</si>
  <si>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</si>
  <si>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</si>
  <si>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</si>
  <si>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</si>
  <si>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</si>
  <si>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</si>
  <si>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</si>
  <si>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</si>
  <si>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</si>
  <si>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</si>
  <si>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</si>
  <si>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</si>
  <si>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</si>
  <si>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</si>
  <si>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</si>
  <si>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</si>
  <si>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</si>
  <si>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</si>
  <si>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</si>
  <si>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</si>
  <si>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</si>
  <si>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</si>
  <si>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</si>
  <si>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</si>
  <si>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</si>
  <si>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</si>
  <si>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</si>
  <si>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</si>
  <si>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</si>
  <si>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</si>
  <si>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</si>
  <si>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</si>
  <si>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</si>
  <si>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</si>
  <si>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</si>
  <si>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</si>
  <si>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</si>
  <si>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</si>
  <si>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</si>
  <si>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</si>
  <si>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</si>
  <si>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</si>
  <si>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</si>
  <si>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</si>
  <si>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</si>
  <si>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</si>
  <si>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</si>
  <si>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</si>
  <si>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</si>
  <si>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</si>
  <si>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</si>
  <si>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</si>
  <si>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</si>
  <si>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</si>
  <si>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</si>
  <si>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</si>
  <si>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</si>
  <si>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</si>
  <si>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</si>
  <si>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</si>
  <si>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</si>
  <si>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</si>
  <si>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</si>
  <si>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</si>
  <si>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</si>
  <si>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</si>
  <si>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</si>
  <si>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</si>
  <si>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</si>
  <si>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</si>
  <si>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</si>
  <si>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</si>
  <si>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</si>
  <si>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</si>
  <si>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</si>
  <si>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</si>
  <si>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</si>
  <si>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</si>
  <si>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</si>
  <si>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</si>
  <si>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</si>
  <si>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</si>
  <si>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</si>
  <si>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</si>
  <si>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</si>
  <si>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</si>
  <si>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</si>
  <si>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</si>
  <si>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</si>
  <si>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</si>
  <si>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</si>
  <si>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</si>
  <si>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</si>
  <si>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</si>
  <si>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</si>
  <si>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</si>
  <si>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</si>
  <si>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</si>
  <si>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</si>
  <si>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</si>
  <si>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</si>
  <si>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</si>
  <si>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</si>
  <si>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</si>
  <si>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</si>
  <si>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</si>
  <si>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</si>
  <si>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</si>
  <si>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</si>
  <si>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</si>
  <si>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</si>
  <si>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</si>
  <si>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</si>
  <si>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</si>
  <si>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</si>
  <si>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</si>
  <si>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</si>
  <si>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</si>
  <si>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</si>
  <si>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</si>
  <si>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</si>
  <si>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</si>
  <si>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</si>
  <si>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</si>
  <si>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</si>
  <si>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</si>
  <si>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</si>
  <si>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</si>
  <si>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</si>
  <si>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</si>
  <si>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</si>
  <si>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</si>
  <si>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</si>
  <si>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</si>
  <si>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</si>
  <si>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</si>
  <si>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</si>
  <si>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</si>
  <si>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</si>
  <si>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</si>
  <si>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</si>
  <si>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</si>
  <si>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</si>
  <si>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</si>
  <si>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</si>
  <si>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</si>
  <si>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</si>
  <si>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</si>
  <si>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</si>
  <si>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</si>
  <si>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</si>
  <si>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</si>
  <si>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</si>
  <si>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</si>
  <si>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</si>
  <si>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</si>
  <si>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</si>
  <si>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</si>
  <si>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</si>
  <si>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</si>
  <si>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</si>
  <si>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</si>
  <si>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</si>
  <si>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</si>
  <si>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</si>
  <si>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</si>
  <si>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</si>
  <si>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</si>
  <si>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</si>
  <si>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</si>
  <si>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</si>
  <si>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</si>
  <si>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</si>
  <si>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</si>
  <si>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</si>
  <si>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</si>
  <si>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</si>
  <si>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</si>
  <si>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</si>
  <si>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</si>
  <si>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</si>
  <si>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</si>
  <si>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</si>
  <si>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</si>
  <si>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</si>
  <si>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</si>
  <si>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</si>
  <si>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</si>
  <si>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</si>
  <si>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</si>
  <si>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</si>
  <si>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</si>
  <si>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</si>
  <si>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</si>
  <si>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</si>
  <si>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</si>
  <si>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</si>
  <si>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</si>
  <si>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</si>
  <si>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</si>
  <si>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</si>
  <si>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</si>
  <si>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</si>
  <si>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</si>
  <si>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</si>
  <si>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</si>
  <si>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</si>
  <si>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</si>
  <si>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</si>
  <si>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</si>
  <si>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</si>
  <si>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</si>
  <si>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</si>
  <si>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</si>
  <si>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</si>
  <si>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</si>
  <si>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</si>
  <si>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</si>
  <si>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</si>
  <si>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</si>
  <si>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</si>
  <si>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</si>
  <si>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</si>
  <si>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</si>
  <si>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</si>
  <si>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</si>
  <si>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</si>
  <si>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</si>
  <si>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</si>
  <si>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</si>
  <si>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</si>
  <si>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</si>
  <si>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</si>
  <si>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</si>
  <si>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</si>
  <si>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</si>
  <si>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</si>
  <si>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</si>
  <si>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</si>
  <si>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</si>
  <si>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</si>
  <si>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</si>
  <si>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</si>
  <si>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</si>
  <si>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</si>
  <si>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</si>
  <si>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</si>
  <si>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</si>
  <si>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</si>
  <si>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</si>
  <si>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</si>
  <si>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</si>
  <si>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</si>
  <si>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</si>
  <si>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</si>
  <si>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</si>
  <si>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</si>
  <si>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</si>
  <si>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</si>
  <si>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</si>
  <si>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</si>
  <si>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</si>
  <si>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</si>
  <si>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</si>
  <si>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</si>
  <si>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</si>
  <si>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</si>
  <si>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</si>
  <si>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</si>
  <si>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</si>
  <si>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</si>
  <si>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</si>
  <si>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</si>
  <si>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</si>
  <si>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</si>
  <si>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</si>
  <si>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</si>
  <si>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</si>
  <si>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</si>
  <si>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</si>
  <si>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</si>
  <si>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</si>
  <si>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</si>
  <si>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</si>
  <si>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</si>
  <si>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</si>
  <si>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</si>
  <si>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</si>
  <si>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</si>
  <si>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</si>
  <si>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</si>
  <si>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</si>
  <si>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</si>
  <si>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</si>
  <si>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</si>
  <si>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</si>
  <si>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</si>
  <si>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</si>
  <si>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</si>
  <si>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</si>
  <si>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</si>
  <si>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</si>
  <si>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</si>
  <si>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</si>
  <si>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</si>
  <si>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</si>
  <si>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</si>
  <si>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</si>
  <si>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</si>
  <si>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</si>
  <si>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</si>
  <si>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</si>
  <si>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</si>
  <si>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</si>
  <si>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</si>
  <si>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</si>
  <si>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</si>
  <si>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</si>
  <si>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</si>
  <si>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</si>
  <si>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</si>
  <si>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</si>
  <si>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</si>
  <si>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</si>
  <si>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</si>
  <si>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</si>
  <si>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</si>
  <si>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</si>
  <si>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</si>
  <si>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</si>
  <si>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</si>
  <si>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</si>
  <si>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</si>
  <si>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</si>
  <si>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</si>
  <si>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</si>
  <si>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</si>
  <si>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</si>
  <si>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</si>
  <si>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</si>
  <si>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</si>
  <si>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</si>
  <si>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</si>
  <si>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</si>
  <si>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</si>
  <si>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</si>
  <si>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</si>
  <si>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</si>
  <si>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</si>
  <si>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</si>
  <si>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</si>
  <si>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</si>
  <si>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</si>
  <si>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</si>
  <si>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</si>
  <si>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</si>
  <si>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</si>
  <si>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</si>
  <si>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</si>
  <si>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</si>
  <si>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</si>
  <si>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</si>
  <si>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</si>
  <si>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</si>
  <si>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</si>
  <si>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</si>
  <si>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</si>
  <si>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</si>
  <si>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</si>
  <si>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</si>
  <si>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</si>
  <si>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</si>
  <si>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</si>
  <si>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</si>
  <si>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</si>
  <si>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</si>
  <si>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</si>
  <si>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</si>
  <si>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</si>
  <si>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</si>
  <si>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</si>
  <si>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</si>
  <si>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</si>
  <si>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</si>
  <si>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</si>
  <si>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</si>
  <si>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</si>
  <si>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</si>
  <si>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</si>
  <si>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</si>
  <si>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</si>
  <si>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</si>
  <si>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</si>
  <si>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</si>
  <si>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</si>
  <si>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</si>
  <si>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</si>
  <si>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</si>
  <si>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</si>
  <si>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</si>
  <si>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</si>
  <si>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</si>
  <si>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</si>
  <si>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</si>
  <si>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</si>
  <si>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</si>
  <si>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</si>
  <si>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</si>
  <si>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</si>
  <si>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</si>
  <si>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</si>
  <si>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</si>
  <si>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</si>
  <si>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</si>
  <si>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</si>
  <si>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</si>
  <si>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</si>
  <si>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</si>
  <si>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</si>
  <si>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</si>
  <si>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</si>
  <si>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</si>
  <si>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</si>
  <si>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</si>
  <si>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</si>
  <si>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</si>
  <si>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</si>
  <si>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</si>
  <si>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</si>
  <si>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</si>
  <si>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</si>
  <si>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</si>
  <si>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</si>
  <si>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</si>
  <si>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</si>
  <si>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</si>
  <si>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</si>
  <si>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</si>
  <si>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</si>
  <si>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</si>
  <si>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</si>
  <si>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</si>
  <si>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</si>
  <si>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</si>
  <si>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</si>
  <si>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</si>
  <si>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</si>
  <si>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</si>
  <si>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</si>
  <si>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</si>
  <si>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</si>
  <si>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</si>
  <si>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</si>
  <si>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</si>
  <si>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</si>
  <si>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</si>
  <si>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</si>
  <si>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</si>
  <si>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</si>
  <si>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</si>
  <si>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</si>
  <si>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</si>
  <si>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</si>
  <si>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</si>
  <si>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</si>
  <si>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</si>
  <si>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</si>
  <si>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</si>
  <si>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</si>
  <si>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</si>
  <si>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</si>
  <si>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</si>
  <si>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</si>
  <si>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</si>
  <si>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</si>
  <si>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</si>
  <si>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</si>
  <si>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</si>
  <si>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</si>
  <si>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</si>
  <si>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</si>
  <si>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</si>
  <si>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</si>
  <si>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</si>
  <si>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</si>
  <si>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</si>
  <si>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</si>
  <si>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</si>
  <si>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</si>
  <si>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</si>
  <si>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</si>
  <si>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</si>
  <si>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</si>
  <si>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</si>
  <si>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</si>
  <si>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</si>
  <si>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</si>
  <si>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</si>
  <si>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</si>
  <si>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</si>
  <si>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</si>
  <si>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</si>
  <si>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</si>
  <si>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</si>
  <si>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</si>
  <si>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</si>
  <si>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</si>
  <si>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</si>
  <si>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</si>
  <si>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</si>
  <si>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</si>
  <si>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</si>
  <si>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</si>
  <si>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</si>
  <si>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</si>
  <si>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</si>
  <si>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</si>
  <si>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</si>
  <si>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</si>
  <si>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</si>
  <si>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</si>
  <si>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</si>
  <si>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</si>
  <si>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</si>
  <si>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</si>
  <si>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</si>
  <si>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</si>
  <si>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</si>
  <si>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</si>
  <si>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</si>
  <si>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</si>
  <si>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</si>
  <si>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</si>
  <si>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</si>
  <si>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</si>
  <si>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</si>
  <si>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</si>
  <si>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</si>
  <si>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</si>
  <si>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</si>
  <si>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</si>
  <si>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</si>
  <si>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</si>
  <si>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</si>
  <si>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</si>
  <si>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</si>
  <si>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</si>
  <si>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</si>
  <si>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</si>
  <si>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</si>
  <si>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</si>
  <si>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</si>
  <si>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</si>
  <si>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</si>
  <si>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</si>
  <si>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</si>
  <si>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</si>
  <si>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</si>
  <si>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</si>
  <si>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</si>
  <si>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</si>
  <si>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</si>
  <si>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</si>
  <si>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</si>
  <si>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</si>
  <si>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</si>
  <si>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</si>
  <si>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</si>
  <si>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</si>
  <si>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</si>
  <si>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</si>
  <si>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</si>
  <si>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</si>
  <si>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</si>
  <si>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</si>
  <si>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</si>
  <si>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</si>
  <si>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</si>
  <si>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</si>
  <si>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</si>
  <si>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</si>
  <si>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</si>
  <si>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</si>
  <si>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</si>
  <si>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</si>
  <si>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</si>
  <si>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</si>
  <si>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</si>
  <si>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</si>
  <si>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</si>
  <si>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</si>
  <si>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</si>
  <si>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</si>
  <si>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</si>
  <si>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</si>
  <si>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</si>
  <si>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</si>
  <si>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</si>
  <si>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</si>
  <si>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</si>
  <si>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</si>
  <si>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</si>
  <si>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</si>
  <si>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</si>
  <si>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</si>
  <si>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</si>
  <si>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</si>
  <si>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</si>
  <si>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</si>
  <si>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</si>
  <si>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</si>
  <si>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</si>
  <si>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</si>
  <si>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</si>
  <si>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</si>
  <si>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</si>
  <si>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</si>
  <si>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</si>
  <si>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</si>
  <si>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</si>
  <si>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</si>
  <si>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</si>
  <si>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</si>
  <si>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</si>
  <si>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</si>
  <si>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</si>
  <si>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</si>
  <si>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</si>
  <si>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</si>
  <si>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</si>
  <si>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</si>
  <si>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</si>
  <si>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</si>
  <si>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</si>
  <si>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</si>
  <si>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</si>
  <si>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</si>
  <si>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</si>
  <si>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</si>
  <si>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</si>
  <si>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</si>
  <si>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</si>
  <si>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</si>
  <si>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</si>
  <si>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</si>
  <si>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</si>
  <si>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</si>
  <si>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</si>
  <si>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</si>
  <si>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</si>
  <si>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</si>
  <si>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</si>
  <si>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</si>
  <si>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</si>
  <si>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</si>
  <si>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</si>
  <si>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</si>
  <si>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</si>
  <si>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</si>
  <si>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</si>
  <si>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</si>
  <si>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</si>
  <si>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</si>
  <si>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</si>
  <si>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</si>
  <si>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</si>
  <si>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</si>
  <si>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</si>
  <si>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</si>
  <si>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</si>
  <si>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</si>
  <si>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</si>
  <si>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</si>
  <si>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</si>
  <si>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</si>
  <si>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</si>
  <si>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</si>
  <si>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</si>
  <si>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</si>
  <si>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</si>
  <si>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</si>
  <si>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</si>
  <si>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</si>
  <si>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</si>
  <si>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</si>
  <si>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</si>
  <si>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</si>
  <si>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</si>
  <si>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</si>
  <si>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</si>
  <si>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</si>
  <si>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</si>
  <si>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</si>
  <si>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</si>
  <si>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</si>
  <si>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</si>
  <si>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</si>
  <si>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</si>
  <si>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</si>
  <si>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</si>
  <si>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</si>
  <si>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</si>
  <si>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</si>
  <si>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</si>
  <si>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</si>
  <si>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</si>
  <si>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</si>
  <si>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</si>
  <si>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</si>
  <si>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</si>
  <si>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</si>
  <si>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</si>
  <si>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</si>
  <si>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</si>
  <si>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</si>
  <si>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</si>
  <si>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</si>
  <si>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</si>
  <si>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</si>
  <si>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</si>
  <si>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</si>
  <si>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</si>
  <si>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</si>
  <si>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</si>
  <si>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</si>
  <si>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</si>
  <si>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</si>
  <si>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</si>
  <si>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</si>
  <si>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</si>
  <si>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</si>
  <si>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</si>
  <si>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</si>
  <si>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</si>
  <si>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</si>
  <si>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</si>
  <si>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</si>
  <si>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</si>
  <si>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</si>
  <si>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</si>
  <si>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</si>
  <si>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</si>
  <si>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</si>
  <si>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</si>
  <si>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</si>
  <si>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</si>
  <si>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</si>
  <si>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</si>
  <si>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</si>
  <si>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</si>
  <si>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</si>
  <si>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Постановлением № 54/15 от 18.12.2020г.  внесены изменения в тарифы на 2021 год</t>
  </si>
  <si>
    <t>График работы службы по обработке заявок на подключение с 01.01.2021г. С 8-00 до 16-00 час.</t>
  </si>
  <si>
    <t>Сохранение файла резервной копии: C:\Users\lykovang.CORP\Documents\Мои документы_ЛРЭ\2021\Раскрытие информации\Утвержденные тарифы\РТС\Утвержденные тарифы на 2021 год\Готовые шаблоны\1.BKP.xlsb</t>
  </si>
  <si>
    <t>Резервная копия создана: C:\Users\lykovang.CORP\Documents\Мои документы_ЛРЭ\2021\Раскрытие информации\Утвержденные тарифы\РТС\Утвержденные тарифы на 2021 год\Готовые шаблоны\1.BKP.xlsb</t>
  </si>
  <si>
    <t>Создание книги для установки обновлений...</t>
  </si>
  <si>
    <t>Файл обновления загружен: C:\Users\lykovang.CORP\Documents\Мои документы_ЛРЭ\2021\Раскрытие информации\Утвержденные тарифы\РТС\Утвержденные тарифы на 2021 год\Готовые шаблоны\UPDATE.FAS.JKH.OPEN.INFO.PRICE.WARM.TO.1.0.2.53.xls</t>
  </si>
  <si>
    <t>население и приравненные категории</t>
  </si>
  <si>
    <t>Обновление завершилось удачно! Шаблон FAS.JKH.OPEN.INFO.PRICE.WARM_РТС_ТН_2021.xlsb сохранен под именем 'FAS.JKH.OPEN.INFO.PRICE.WARM_РТС_ТН_2021(v1.0.2).xlsb'</t>
  </si>
  <si>
    <t>26318885</t>
  </si>
  <si>
    <t>АО "Газпром энергосбыт"</t>
  </si>
  <si>
    <t>7705750968</t>
  </si>
  <si>
    <t>772901001</t>
  </si>
  <si>
    <t>АО "Ростовобувь"</t>
  </si>
  <si>
    <t>АО "Шахтинский завод Гидропривод"</t>
  </si>
  <si>
    <t>31506523</t>
  </si>
  <si>
    <t>ГБПОУ РО "Азовский казачий кадетский аграрно-технологический техникум"</t>
  </si>
  <si>
    <t>6140006973</t>
  </si>
  <si>
    <t>13-07-2021 00:00:00</t>
  </si>
  <si>
    <t>06-08-2020 00:00:00</t>
  </si>
  <si>
    <t>31464893</t>
  </si>
  <si>
    <t>ООО "Гермес-Сервис"</t>
  </si>
  <si>
    <t>6167081390</t>
  </si>
  <si>
    <t>04-01-2021 00:00:00</t>
  </si>
  <si>
    <t>31520326</t>
  </si>
  <si>
    <t>ООО "Донтеплоэнерго Север"</t>
  </si>
  <si>
    <t>6149020517</t>
  </si>
  <si>
    <t>12-04-2021 00:00:00</t>
  </si>
  <si>
    <t>30-11-2019 00:00:00</t>
  </si>
  <si>
    <t>ООО "СЗ ККПД-Инвест"</t>
  </si>
  <si>
    <t>31478099</t>
  </si>
  <si>
    <t>ООО "Северные тепловые сети"</t>
  </si>
  <si>
    <t>6138013758</t>
  </si>
  <si>
    <t>613801001</t>
  </si>
  <si>
    <t>01-12-2020 00:00:00</t>
  </si>
  <si>
    <t>31521928</t>
  </si>
  <si>
    <t>ООО "ТЕПЛОСЕРВИС ЮГ"</t>
  </si>
  <si>
    <t>6141056529</t>
  </si>
  <si>
    <t>01-01-2021 00:00:00</t>
  </si>
  <si>
    <t>11-02-2021 00:00:00</t>
  </si>
  <si>
    <t>31514666</t>
  </si>
  <si>
    <t>ООО "УК "МАЦОТЫ"</t>
  </si>
  <si>
    <t>6150097948</t>
  </si>
  <si>
    <t>01-09-2021 00:00:00</t>
  </si>
  <si>
    <t>25-06-2019 00:00:00</t>
  </si>
  <si>
    <t>31513265</t>
  </si>
  <si>
    <t>Филиал ООО «Пивоваренная компания «Балтика»</t>
  </si>
  <si>
    <t>7802849641</t>
  </si>
  <si>
    <t>780201002</t>
  </si>
  <si>
    <t>26.10.2021</t>
  </si>
  <si>
    <t>52/37</t>
  </si>
  <si>
    <t>http://pravo.donland.ru/ (номер опубликования: 6145202110290010, дата опубликования: 29.10.2021)</t>
  </si>
  <si>
    <t>Постановлением № 52/37 от 26.10.2021г.  внесены изменения в тарифы на 2022 год</t>
  </si>
  <si>
    <t>11.11.2021</t>
  </si>
  <si>
    <t>15.11.2021 16:08:21</t>
  </si>
  <si>
    <t>https://teploseti61.ru/potrebitelyam/zayavka-na-novoe-podklyuchenie/</t>
  </si>
  <si>
    <t>23.12.2020</t>
  </si>
  <si>
    <t>https://portal.eias.ru/Portal/DownloadPage.aspx?type=12&amp;guid=c7144866-4c39-4e6c-bd5f-e1c06bf0573c</t>
  </si>
  <si>
    <t>https://portal.eias.ru/Portal/DownloadPage.aspx?type=12&amp;guid=71859a35-5982-43c1-aef8-0f724223096e</t>
  </si>
  <si>
    <t>https://portal.eias.ru/Portal/DownloadPage.aspx?type=12&amp;guid=150afb18-7f51-42d7-a75d-5a407ca274b2</t>
  </si>
  <si>
    <t>https://portal.eias.ru/Portal/DownloadPage.aspx?type=12&amp;guid=467dbd3f-10de-4e48-9448-3d96643e7c82</t>
  </si>
  <si>
    <t>https://portal.eias.ru/Portal/DownloadPage.aspx?type=12&amp;guid=757a8341-f01a-4605-a724-2294084c7975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</si>
</sst>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53340</xdr:colOff>
          <xdr:row>120</xdr:row>
          <xdr:rowOff>99060</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25</xdr:col>
      <xdr:colOff>228600</xdr:colOff>
      <xdr:row>23</xdr:row>
      <xdr:rowOff>190500</xdr:rowOff>
    </xdr:to>
    <xdr:grpSp>
      <xdr:nvGrpSpPr>
        <xdr:cNvPr id="4" name="shCalendar" hidden="1"/>
        <xdr:cNvGrpSpPr>
          <a:grpSpLocks/>
        </xdr:cNvGrpSpPr>
      </xdr:nvGrpSpPr>
      <xdr:grpSpPr bwMode="auto">
        <a:xfrm>
          <a:off x="10934700" y="46958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14</xdr:row>
      <xdr:rowOff>190500</xdr:rowOff>
    </xdr:to>
    <xdr:grpSp>
      <xdr:nvGrpSpPr>
        <xdr:cNvPr id="14" name="shCalendar" hidden="1"/>
        <xdr:cNvGrpSpPr>
          <a:grpSpLocks/>
        </xdr:cNvGrpSpPr>
      </xdr:nvGrpSpPr>
      <xdr:grpSpPr bwMode="auto">
        <a:xfrm>
          <a:off x="7219950" y="27813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95400"/>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4" t="s">
        <v>491</v>
      </c>
      <c r="G2" s="1205"/>
      <c r="H2" s="1206"/>
      <c r="I2" s="434"/>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11.11.2021</v>
      </c>
      <c r="I7" s="196" t="s">
        <v>493</v>
      </c>
      <c r="J7" s="332"/>
      <c r="K7" s="213"/>
      <c r="L7" s="213"/>
      <c r="M7" s="213"/>
      <c r="N7" s="213"/>
      <c r="O7" s="213"/>
      <c r="P7" s="213"/>
      <c r="Q7" s="213"/>
      <c r="R7" s="213"/>
      <c r="S7" s="213"/>
      <c r="T7" s="213"/>
    </row>
    <row r="8" spans="1:20" s="190" customFormat="1" ht="45">
      <c r="A8" s="1208">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8"/>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8"/>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8"/>
      <c r="B11" s="1208">
        <v>1</v>
      </c>
      <c r="C11" s="342"/>
      <c r="D11" s="342"/>
      <c r="F11" s="333" t="str">
        <f>"4."&amp;mergeValue(A11) &amp;"."&amp;mergeValue(B11)</f>
        <v>4.1.1</v>
      </c>
      <c r="G11" s="323" t="s">
        <v>592</v>
      </c>
      <c r="H11" s="316" t="str">
        <f>IF(region_name="","",region_name)</f>
        <v>Ростовская область</v>
      </c>
      <c r="I11" s="196" t="s">
        <v>499</v>
      </c>
      <c r="J11" s="332"/>
      <c r="K11" s="213"/>
      <c r="L11" s="213"/>
      <c r="M11" s="213"/>
      <c r="N11" s="213"/>
      <c r="O11" s="213"/>
      <c r="P11" s="213"/>
      <c r="Q11" s="213"/>
      <c r="R11" s="213"/>
      <c r="S11" s="213"/>
      <c r="T11" s="213"/>
    </row>
    <row r="12" spans="1:20" s="190" customFormat="1" ht="22.5">
      <c r="A12" s="1208"/>
      <c r="B12" s="1208"/>
      <c r="C12" s="1208">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8"/>
      <c r="B13" s="1208"/>
      <c r="C13" s="1208"/>
      <c r="D13" s="342">
        <v>1</v>
      </c>
      <c r="F13" s="333" t="str">
        <f>"4."&amp;mergeValue(A13) &amp;"."&amp;mergeValue(B13)&amp;"."&amp;mergeValue(C13)&amp;"."&amp;mergeValue(D13)</f>
        <v>4.1.1.1.1</v>
      </c>
      <c r="G13" s="418" t="s">
        <v>498</v>
      </c>
      <c r="H13" s="316"/>
      <c r="I13" s="1209" t="s">
        <v>591</v>
      </c>
      <c r="J13" s="332"/>
      <c r="K13" s="213"/>
      <c r="L13" s="213"/>
      <c r="M13" s="213"/>
      <c r="N13" s="213"/>
      <c r="O13" s="213"/>
      <c r="P13" s="213"/>
      <c r="Q13" s="213"/>
      <c r="R13" s="213"/>
      <c r="S13" s="213"/>
      <c r="T13" s="213"/>
    </row>
    <row r="14" spans="1:20" s="190" customFormat="1" ht="18.75">
      <c r="A14" s="1208"/>
      <c r="B14" s="1208"/>
      <c r="C14" s="1208"/>
      <c r="D14" s="342"/>
      <c r="F14" s="336"/>
      <c r="G14" s="150" t="s">
        <v>4</v>
      </c>
      <c r="H14" s="341"/>
      <c r="I14" s="1209"/>
      <c r="J14" s="332"/>
      <c r="K14" s="213"/>
      <c r="L14" s="213"/>
      <c r="M14" s="213"/>
      <c r="N14" s="213"/>
      <c r="O14" s="213"/>
      <c r="P14" s="213"/>
      <c r="Q14" s="213"/>
      <c r="R14" s="213"/>
      <c r="S14" s="213"/>
      <c r="T14" s="213"/>
    </row>
    <row r="15" spans="1:20" s="190" customFormat="1" ht="18.75">
      <c r="A15" s="1208"/>
      <c r="B15" s="1208"/>
      <c r="C15" s="342"/>
      <c r="D15" s="342"/>
      <c r="F15" s="419"/>
      <c r="G15" s="195" t="s">
        <v>403</v>
      </c>
      <c r="H15" s="420"/>
      <c r="I15" s="421"/>
      <c r="J15" s="332"/>
      <c r="K15" s="213"/>
      <c r="L15" s="213"/>
      <c r="M15" s="213"/>
      <c r="N15" s="213"/>
      <c r="O15" s="213"/>
      <c r="P15" s="213"/>
      <c r="Q15" s="213"/>
      <c r="R15" s="213"/>
      <c r="S15" s="213"/>
      <c r="T15" s="213"/>
    </row>
    <row r="16" spans="1:20" s="190" customFormat="1" ht="18.75">
      <c r="A16" s="1208"/>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3" t="s">
        <v>593</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4" t="s">
        <v>631</v>
      </c>
      <c r="M5" s="1224"/>
      <c r="N5" s="1224"/>
      <c r="O5" s="1224"/>
      <c r="P5" s="1224"/>
      <c r="Q5" s="1224"/>
      <c r="R5" s="1224"/>
      <c r="S5" s="1224"/>
      <c r="T5" s="122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30" t="str">
        <f>IF(NameOrPr_ch="",IF(NameOrPr="","",NameOrPr),NameOrPr_ch)</f>
        <v>Региональная служба по тарифам Ростовской области</v>
      </c>
      <c r="P7" s="1230"/>
      <c r="Q7" s="1230"/>
      <c r="R7" s="1230"/>
      <c r="S7" s="1230"/>
      <c r="T7" s="1230"/>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30" t="str">
        <f>IF(datePr_ch="",IF(datePr="","",datePr),datePr_ch)</f>
        <v>26.10.2021</v>
      </c>
      <c r="P8" s="1230"/>
      <c r="Q8" s="1230"/>
      <c r="R8" s="1230"/>
      <c r="S8" s="1230"/>
      <c r="T8" s="1230"/>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30" t="str">
        <f>IF(numberPr_ch="",IF(numberPr="","",numberPr),numberPr_ch)</f>
        <v>52/37</v>
      </c>
      <c r="P9" s="1230"/>
      <c r="Q9" s="1230"/>
      <c r="R9" s="1230"/>
      <c r="S9" s="1230"/>
      <c r="T9" s="1230"/>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30" t="str">
        <f>IF(IstPub_ch="",IF(IstPub="","",IstPub),IstPub_ch)</f>
        <v>http://pravo.donland.ru/ (номер опубликования: 6145202110290010, дата опубликования: 29.10.2021)</v>
      </c>
      <c r="P10" s="1230"/>
      <c r="Q10" s="1230"/>
      <c r="R10" s="1230"/>
      <c r="S10" s="1230"/>
      <c r="T10" s="1230"/>
      <c r="U10" s="582"/>
      <c r="V10" s="582"/>
      <c r="W10" s="519"/>
      <c r="X10" s="590"/>
      <c r="Y10" s="590"/>
      <c r="Z10" s="590"/>
      <c r="AA10" s="590"/>
      <c r="AB10" s="590"/>
      <c r="AC10" s="590"/>
    </row>
    <row r="11" spans="1:29" s="570" customFormat="1" ht="11.25" hidden="1">
      <c r="A11" s="590"/>
      <c r="B11" s="590"/>
      <c r="C11" s="590"/>
      <c r="D11" s="590"/>
      <c r="E11" s="590"/>
      <c r="F11" s="590"/>
      <c r="G11" s="590"/>
      <c r="H11" s="590"/>
      <c r="L11" s="1225"/>
      <c r="M11" s="1225"/>
      <c r="N11" s="566"/>
      <c r="O11" s="582"/>
      <c r="P11" s="582"/>
      <c r="Q11" s="582"/>
      <c r="R11" s="582"/>
      <c r="S11" s="582"/>
      <c r="T11" s="582"/>
      <c r="U11" s="588" t="s">
        <v>373</v>
      </c>
      <c r="X11" s="590"/>
      <c r="Y11" s="590"/>
      <c r="Z11" s="590"/>
      <c r="AA11" s="590"/>
      <c r="AB11" s="590"/>
      <c r="AC11" s="590"/>
    </row>
    <row r="12" spans="1:29">
      <c r="J12" s="529"/>
      <c r="K12" s="529"/>
      <c r="L12" s="524"/>
      <c r="M12" s="524"/>
      <c r="N12" s="502"/>
      <c r="O12" s="1231"/>
      <c r="P12" s="1231"/>
      <c r="Q12" s="1231"/>
      <c r="R12" s="1231"/>
      <c r="S12" s="1231"/>
      <c r="T12" s="1231"/>
      <c r="U12" s="1231"/>
    </row>
    <row r="13" spans="1:29">
      <c r="J13" s="529"/>
      <c r="K13" s="529"/>
      <c r="L13" s="1160" t="s">
        <v>454</v>
      </c>
      <c r="M13" s="1160"/>
      <c r="N13" s="1160"/>
      <c r="O13" s="1160"/>
      <c r="P13" s="1160"/>
      <c r="Q13" s="1160"/>
      <c r="R13" s="1160"/>
      <c r="S13" s="1160"/>
      <c r="T13" s="1160"/>
      <c r="U13" s="1160"/>
      <c r="V13" s="1160"/>
      <c r="W13" s="1160" t="s">
        <v>455</v>
      </c>
    </row>
    <row r="14" spans="1:29" ht="14.25" customHeight="1">
      <c r="J14" s="529"/>
      <c r="K14" s="529"/>
      <c r="L14" s="1237" t="s">
        <v>92</v>
      </c>
      <c r="M14" s="1237" t="s">
        <v>639</v>
      </c>
      <c r="N14" s="661"/>
      <c r="O14" s="1238" t="s">
        <v>641</v>
      </c>
      <c r="P14" s="1239"/>
      <c r="Q14" s="1239"/>
      <c r="R14" s="1239"/>
      <c r="S14" s="1239"/>
      <c r="T14" s="1240"/>
      <c r="U14" s="1221" t="s">
        <v>341</v>
      </c>
      <c r="V14" s="1234" t="s">
        <v>275</v>
      </c>
      <c r="W14" s="1160"/>
    </row>
    <row r="15" spans="1:29" ht="14.25" customHeight="1">
      <c r="J15" s="529"/>
      <c r="K15" s="529"/>
      <c r="L15" s="1237"/>
      <c r="M15" s="1237"/>
      <c r="N15" s="662"/>
      <c r="O15" s="1243" t="s">
        <v>605</v>
      </c>
      <c r="P15" s="1241" t="s">
        <v>271</v>
      </c>
      <c r="Q15" s="1242"/>
      <c r="R15" s="1218" t="s">
        <v>654</v>
      </c>
      <c r="S15" s="1219"/>
      <c r="T15" s="1220"/>
      <c r="U15" s="1222"/>
      <c r="V15" s="1235"/>
      <c r="W15" s="1160"/>
    </row>
    <row r="16" spans="1:29" ht="33.75" customHeight="1">
      <c r="J16" s="529"/>
      <c r="K16" s="529"/>
      <c r="L16" s="1237"/>
      <c r="M16" s="1237"/>
      <c r="N16" s="663"/>
      <c r="O16" s="1244"/>
      <c r="P16" s="535" t="s">
        <v>606</v>
      </c>
      <c r="Q16" s="535" t="s">
        <v>6</v>
      </c>
      <c r="R16" s="536" t="s">
        <v>274</v>
      </c>
      <c r="S16" s="1232" t="s">
        <v>273</v>
      </c>
      <c r="T16" s="1233"/>
      <c r="U16" s="1223"/>
      <c r="V16" s="1236"/>
      <c r="W16" s="1160"/>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6">
        <f ca="1">OFFSET(S17,0,-1)+1</f>
        <v>7</v>
      </c>
      <c r="T17" s="1226"/>
      <c r="U17" s="648">
        <f ca="1">OFFSET(U17,0,-2)+1</f>
        <v>8</v>
      </c>
      <c r="V17" s="649">
        <f ca="1">OFFSET(V17,0,-1)</f>
        <v>8</v>
      </c>
      <c r="W17" s="648">
        <f ca="1">OFFSET(W17,0,-1)+1</f>
        <v>9</v>
      </c>
    </row>
    <row r="18" spans="1:29" ht="22.5">
      <c r="A18" s="1210">
        <v>1</v>
      </c>
      <c r="B18" s="865"/>
      <c r="C18" s="865"/>
      <c r="D18" s="865"/>
      <c r="E18" s="866"/>
      <c r="F18" s="867"/>
      <c r="G18" s="867"/>
      <c r="H18" s="867"/>
      <c r="I18" s="868"/>
      <c r="J18" s="863"/>
      <c r="K18" s="870"/>
      <c r="L18" s="593">
        <f>mergeValue(A18)</f>
        <v>1</v>
      </c>
      <c r="M18" s="641" t="s">
        <v>20</v>
      </c>
      <c r="N18" s="646"/>
      <c r="O18" s="1211"/>
      <c r="P18" s="1211"/>
      <c r="Q18" s="1211"/>
      <c r="R18" s="1211"/>
      <c r="S18" s="1211"/>
      <c r="T18" s="1211"/>
      <c r="U18" s="1211"/>
      <c r="V18" s="1211"/>
      <c r="W18" s="630" t="s">
        <v>476</v>
      </c>
      <c r="Y18" s="589"/>
      <c r="Z18" s="589" t="str">
        <f t="shared" ref="Z18:Z31" si="0">IF(M18="","",M18 )</f>
        <v>Наименование тарифа</v>
      </c>
      <c r="AA18" s="589"/>
      <c r="AB18" s="589"/>
      <c r="AC18" s="589"/>
    </row>
    <row r="19" spans="1:29" ht="22.5">
      <c r="A19" s="1210"/>
      <c r="B19" s="1210">
        <v>1</v>
      </c>
      <c r="C19" s="865"/>
      <c r="D19" s="865"/>
      <c r="E19" s="867"/>
      <c r="F19" s="867"/>
      <c r="G19" s="867"/>
      <c r="H19" s="867"/>
      <c r="I19" s="862"/>
      <c r="J19" s="861"/>
      <c r="K19" s="864"/>
      <c r="L19" s="593" t="str">
        <f>mergeValue(A19) &amp;"."&amp; mergeValue(B19)</f>
        <v>1.1</v>
      </c>
      <c r="M19" s="546" t="s">
        <v>16</v>
      </c>
      <c r="N19" s="646"/>
      <c r="O19" s="1211"/>
      <c r="P19" s="1211"/>
      <c r="Q19" s="1211"/>
      <c r="R19" s="1211"/>
      <c r="S19" s="1211"/>
      <c r="T19" s="1211"/>
      <c r="U19" s="1211"/>
      <c r="V19" s="1211"/>
      <c r="W19" s="630" t="s">
        <v>477</v>
      </c>
      <c r="Y19" s="589"/>
      <c r="Z19" s="589" t="str">
        <f t="shared" si="0"/>
        <v>Территория действия тарифа</v>
      </c>
      <c r="AA19" s="589"/>
      <c r="AB19" s="589"/>
      <c r="AC19" s="589"/>
    </row>
    <row r="20" spans="1:29" ht="22.5">
      <c r="A20" s="1210"/>
      <c r="B20" s="1210"/>
      <c r="C20" s="1210">
        <v>1</v>
      </c>
      <c r="D20" s="865"/>
      <c r="E20" s="867"/>
      <c r="F20" s="867"/>
      <c r="G20" s="867"/>
      <c r="H20" s="867"/>
      <c r="I20" s="869"/>
      <c r="J20" s="861"/>
      <c r="K20" s="864"/>
      <c r="L20" s="593" t="str">
        <f>mergeValue(A20) &amp;"."&amp; mergeValue(B20)&amp;"."&amp; mergeValue(C20)</f>
        <v>1.1.1</v>
      </c>
      <c r="M20" s="547" t="s">
        <v>7</v>
      </c>
      <c r="N20" s="646"/>
      <c r="O20" s="1211"/>
      <c r="P20" s="1211"/>
      <c r="Q20" s="1211"/>
      <c r="R20" s="1211"/>
      <c r="S20" s="1211"/>
      <c r="T20" s="1211"/>
      <c r="U20" s="1211"/>
      <c r="V20" s="1211"/>
      <c r="W20" s="630" t="s">
        <v>633</v>
      </c>
      <c r="Y20" s="589"/>
      <c r="Z20" s="589" t="str">
        <f t="shared" si="0"/>
        <v xml:space="preserve">Наименование системы теплоснабжения </v>
      </c>
      <c r="AA20" s="589"/>
      <c r="AB20" s="589"/>
      <c r="AC20" s="589"/>
    </row>
    <row r="21" spans="1:29" ht="22.5">
      <c r="A21" s="1210"/>
      <c r="B21" s="1210"/>
      <c r="C21" s="1210"/>
      <c r="D21" s="1210">
        <v>1</v>
      </c>
      <c r="E21" s="867"/>
      <c r="F21" s="867"/>
      <c r="G21" s="867"/>
      <c r="H21" s="867"/>
      <c r="I21" s="869"/>
      <c r="J21" s="861"/>
      <c r="K21" s="864"/>
      <c r="L21" s="593" t="str">
        <f>mergeValue(A21) &amp;"."&amp; mergeValue(B21)&amp;"."&amp; mergeValue(C21)&amp;"."&amp; mergeValue(D21)</f>
        <v>1.1.1.1</v>
      </c>
      <c r="M21" s="548" t="s">
        <v>22</v>
      </c>
      <c r="N21" s="646"/>
      <c r="O21" s="1211"/>
      <c r="P21" s="1211"/>
      <c r="Q21" s="1211"/>
      <c r="R21" s="1211"/>
      <c r="S21" s="1211"/>
      <c r="T21" s="1211"/>
      <c r="U21" s="1211"/>
      <c r="V21" s="1211"/>
      <c r="W21" s="630" t="s">
        <v>634</v>
      </c>
      <c r="Y21" s="589"/>
      <c r="Z21" s="589" t="str">
        <f t="shared" si="0"/>
        <v xml:space="preserve">Источник тепловой энергии  </v>
      </c>
      <c r="AA21" s="589"/>
      <c r="AB21" s="589"/>
      <c r="AC21" s="589"/>
    </row>
    <row r="22" spans="1:29" ht="101.25">
      <c r="A22" s="1210"/>
      <c r="B22" s="1210"/>
      <c r="C22" s="1210"/>
      <c r="D22" s="1210"/>
      <c r="E22" s="1210">
        <v>1</v>
      </c>
      <c r="F22" s="867"/>
      <c r="G22" s="867"/>
      <c r="H22" s="865">
        <v>1</v>
      </c>
      <c r="I22" s="1210">
        <v>1</v>
      </c>
      <c r="J22" s="867"/>
      <c r="K22" s="872"/>
      <c r="L22" s="593" t="str">
        <f>mergeValue(A22) &amp;"."&amp; mergeValue(B22)&amp;"."&amp; mergeValue(C22)&amp;"."&amp; mergeValue(D22)&amp;"."&amp; mergeValue(E22)</f>
        <v>1.1.1.1.1</v>
      </c>
      <c r="M22" s="554" t="s">
        <v>9</v>
      </c>
      <c r="N22" s="646"/>
      <c r="O22" s="1212"/>
      <c r="P22" s="1212"/>
      <c r="Q22" s="1212"/>
      <c r="R22" s="1212"/>
      <c r="S22" s="1212"/>
      <c r="T22" s="1212"/>
      <c r="U22" s="1212"/>
      <c r="V22" s="1212"/>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10"/>
      <c r="B23" s="1210"/>
      <c r="C23" s="1210"/>
      <c r="D23" s="1210"/>
      <c r="E23" s="1210"/>
      <c r="F23" s="1210">
        <v>1</v>
      </c>
      <c r="G23" s="865"/>
      <c r="H23" s="865"/>
      <c r="I23" s="1210"/>
      <c r="J23" s="1210">
        <v>1</v>
      </c>
      <c r="K23" s="873"/>
      <c r="L23" s="593" t="str">
        <f>mergeValue(A23) &amp;"."&amp; mergeValue(B23)&amp;"."&amp; mergeValue(C23)&amp;"."&amp; mergeValue(D23)&amp;"."&amp; mergeValue(E23)&amp;"."&amp; mergeValue(F23)</f>
        <v>1.1.1.1.1.1</v>
      </c>
      <c r="M23" s="555" t="s">
        <v>10</v>
      </c>
      <c r="N23" s="646"/>
      <c r="O23" s="1213"/>
      <c r="P23" s="1214"/>
      <c r="Q23" s="1214"/>
      <c r="R23" s="1214"/>
      <c r="S23" s="1214"/>
      <c r="T23" s="1214"/>
      <c r="U23" s="1214"/>
      <c r="V23" s="1215"/>
      <c r="W23" s="630" t="s">
        <v>636</v>
      </c>
      <c r="Y23" s="589"/>
      <c r="Z23" s="589" t="str">
        <f t="shared" si="0"/>
        <v>Группа потребителей</v>
      </c>
      <c r="AA23" s="589"/>
      <c r="AB23" s="589"/>
      <c r="AC23" s="589"/>
    </row>
    <row r="24" spans="1:29" ht="189" customHeight="1">
      <c r="A24" s="1210"/>
      <c r="B24" s="1210"/>
      <c r="C24" s="1210"/>
      <c r="D24" s="1210"/>
      <c r="E24" s="1210"/>
      <c r="F24" s="1210"/>
      <c r="G24" s="865">
        <v>1</v>
      </c>
      <c r="H24" s="865"/>
      <c r="I24" s="1210"/>
      <c r="J24" s="1210"/>
      <c r="K24" s="873">
        <v>1</v>
      </c>
      <c r="L24" s="593" t="str">
        <f>mergeValue(A24) &amp;"."&amp; mergeValue(B24)&amp;"."&amp; mergeValue(C24)&amp;"."&amp; mergeValue(D24)&amp;"."&amp; mergeValue(E24)&amp;"."&amp; mergeValue(F24)&amp;"."&amp; mergeValue(G24)</f>
        <v>1.1.1.1.1.1.1</v>
      </c>
      <c r="M24" s="1069"/>
      <c r="N24" s="646"/>
      <c r="O24" s="562"/>
      <c r="P24" s="562"/>
      <c r="Q24" s="1094"/>
      <c r="R24" s="1216"/>
      <c r="S24" s="1217" t="s">
        <v>84</v>
      </c>
      <c r="T24" s="1216"/>
      <c r="U24" s="1217" t="s">
        <v>85</v>
      </c>
      <c r="V24" s="562"/>
      <c r="W24" s="1227" t="s">
        <v>655</v>
      </c>
      <c r="X24" s="585" t="str">
        <f>strCheckDate(O25:V25)</f>
        <v/>
      </c>
      <c r="Y24" s="589"/>
      <c r="Z24" s="589" t="str">
        <f t="shared" si="0"/>
        <v/>
      </c>
      <c r="AA24" s="589"/>
      <c r="AB24" s="589"/>
      <c r="AC24" s="589"/>
    </row>
    <row r="25" spans="1:29" ht="11.25" hidden="1" customHeight="1">
      <c r="A25" s="1210"/>
      <c r="B25" s="1210"/>
      <c r="C25" s="1210"/>
      <c r="D25" s="1210"/>
      <c r="E25" s="1210"/>
      <c r="F25" s="1210"/>
      <c r="G25" s="865"/>
      <c r="H25" s="865"/>
      <c r="I25" s="1210"/>
      <c r="J25" s="1210"/>
      <c r="K25" s="873"/>
      <c r="L25" s="600"/>
      <c r="M25" s="646"/>
      <c r="N25" s="646"/>
      <c r="O25" s="562"/>
      <c r="P25" s="562"/>
      <c r="Q25" s="584" t="str">
        <f>R24 &amp; "-" &amp; T24</f>
        <v>-</v>
      </c>
      <c r="R25" s="1216"/>
      <c r="S25" s="1217"/>
      <c r="T25" s="1216"/>
      <c r="U25" s="1217"/>
      <c r="V25" s="562"/>
      <c r="W25" s="1228"/>
      <c r="Y25" s="589"/>
      <c r="Z25" s="589" t="str">
        <f t="shared" si="0"/>
        <v/>
      </c>
      <c r="AA25" s="589"/>
      <c r="AB25" s="589"/>
      <c r="AC25" s="589"/>
    </row>
    <row r="26" spans="1:29" ht="15" customHeight="1">
      <c r="A26" s="1210"/>
      <c r="B26" s="1210"/>
      <c r="C26" s="1210"/>
      <c r="D26" s="1210"/>
      <c r="E26" s="1210"/>
      <c r="F26" s="1210"/>
      <c r="G26" s="867"/>
      <c r="H26" s="865"/>
      <c r="I26" s="1210"/>
      <c r="J26" s="1210"/>
      <c r="K26" s="872"/>
      <c r="L26" s="538"/>
      <c r="M26" s="557" t="s">
        <v>25</v>
      </c>
      <c r="N26" s="564"/>
      <c r="O26" s="564"/>
      <c r="P26" s="564"/>
      <c r="Q26" s="564"/>
      <c r="R26" s="564"/>
      <c r="S26" s="564"/>
      <c r="T26" s="564"/>
      <c r="U26" s="564"/>
      <c r="V26" s="560"/>
      <c r="W26" s="1229"/>
      <c r="Y26" s="589"/>
      <c r="Z26" s="589" t="str">
        <f t="shared" si="0"/>
        <v>Добавить вид теплоносителя (параметры теплоносителя)</v>
      </c>
      <c r="AA26" s="589"/>
      <c r="AB26" s="589"/>
      <c r="AC26" s="589"/>
    </row>
    <row r="27" spans="1:29" ht="15" customHeight="1">
      <c r="A27" s="1210"/>
      <c r="B27" s="1210"/>
      <c r="C27" s="1210"/>
      <c r="D27" s="1210"/>
      <c r="E27" s="1210"/>
      <c r="F27" s="867"/>
      <c r="G27" s="867"/>
      <c r="H27" s="865"/>
      <c r="I27" s="121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10"/>
      <c r="B28" s="1210"/>
      <c r="C28" s="1210"/>
      <c r="D28" s="121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10"/>
      <c r="B29" s="1210"/>
      <c r="C29" s="121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10"/>
      <c r="B30" s="121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1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4" t="s">
        <v>491</v>
      </c>
      <c r="G2" s="1205"/>
      <c r="H2" s="1206"/>
      <c r="I2" s="806"/>
    </row>
    <row r="3" spans="1:20" ht="3" customHeight="1"/>
    <row r="4" spans="1:20" s="1007" customFormat="1" ht="11.25">
      <c r="A4" s="1013"/>
      <c r="B4" s="1013"/>
      <c r="C4" s="1013"/>
      <c r="D4" s="1013"/>
      <c r="F4" s="1160" t="s">
        <v>454</v>
      </c>
      <c r="G4" s="1160"/>
      <c r="H4" s="1160"/>
      <c r="I4" s="1207"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7"/>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11.11.2021</v>
      </c>
      <c r="I7" s="816" t="s">
        <v>493</v>
      </c>
      <c r="J7" s="615"/>
      <c r="K7" s="1013"/>
      <c r="L7" s="1013"/>
      <c r="M7" s="1013"/>
      <c r="N7" s="1013"/>
      <c r="O7" s="1013"/>
      <c r="P7" s="1013"/>
      <c r="Q7" s="1013"/>
      <c r="R7" s="1013"/>
      <c r="S7" s="1013"/>
      <c r="T7" s="1013"/>
    </row>
    <row r="8" spans="1:20" s="1007" customFormat="1" ht="45">
      <c r="A8" s="1208">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8"/>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8"/>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8"/>
      <c r="B11" s="1208">
        <v>1</v>
      </c>
      <c r="C11" s="1023"/>
      <c r="D11" s="1023"/>
      <c r="F11" s="1029" t="str">
        <f>"4."&amp;mergeValue(A11) &amp;"."&amp;mergeValue(B11)</f>
        <v>4.1.1</v>
      </c>
      <c r="G11" s="830" t="s">
        <v>592</v>
      </c>
      <c r="H11" s="1027"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8"/>
      <c r="B12" s="1208"/>
      <c r="C12" s="1208">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8"/>
      <c r="B13" s="1208"/>
      <c r="C13" s="1208"/>
      <c r="D13" s="1023">
        <v>1</v>
      </c>
      <c r="F13" s="1029" t="str">
        <f>"4."&amp;mergeValue(A13) &amp;"."&amp;mergeValue(B13)&amp;"."&amp;mergeValue(C13)&amp;"."&amp;mergeValue(D13)</f>
        <v>4.1.1.1.1</v>
      </c>
      <c r="G13" s="818" t="s">
        <v>498</v>
      </c>
      <c r="H13" s="1027"/>
      <c r="I13" s="1209" t="s">
        <v>591</v>
      </c>
      <c r="J13" s="615"/>
      <c r="K13" s="1013"/>
      <c r="L13" s="1013"/>
      <c r="M13" s="1013"/>
      <c r="N13" s="1013"/>
      <c r="O13" s="1013"/>
      <c r="P13" s="1013"/>
      <c r="Q13" s="1013"/>
      <c r="R13" s="1013"/>
      <c r="S13" s="1013"/>
      <c r="T13" s="1013"/>
    </row>
    <row r="14" spans="1:20" s="1007" customFormat="1" ht="18.75">
      <c r="A14" s="1208"/>
      <c r="B14" s="1208"/>
      <c r="C14" s="1208"/>
      <c r="D14" s="1023"/>
      <c r="F14" s="819"/>
      <c r="G14" s="1000" t="s">
        <v>4</v>
      </c>
      <c r="H14" s="624"/>
      <c r="I14" s="1209"/>
      <c r="J14" s="615"/>
      <c r="K14" s="1013"/>
      <c r="L14" s="1013"/>
      <c r="M14" s="1013"/>
      <c r="N14" s="1013"/>
      <c r="O14" s="1013"/>
      <c r="P14" s="1013"/>
      <c r="Q14" s="1013"/>
      <c r="R14" s="1013"/>
      <c r="S14" s="1013"/>
      <c r="T14" s="1013"/>
    </row>
    <row r="15" spans="1:20" s="1007" customFormat="1" ht="18.75">
      <c r="A15" s="1208"/>
      <c r="B15" s="1208"/>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8"/>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3" t="s">
        <v>593</v>
      </c>
      <c r="H19" s="1203"/>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4" t="s">
        <v>631</v>
      </c>
      <c r="M5" s="1224"/>
      <c r="N5" s="1224"/>
      <c r="O5" s="1224"/>
      <c r="P5" s="1224"/>
      <c r="Q5" s="1224"/>
      <c r="R5" s="1224"/>
      <c r="S5" s="1224"/>
      <c r="T5" s="1224"/>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30" t="str">
        <f>IF(NameOrPr_ch="",IF(NameOrPr="","",NameOrPr),NameOrPr_ch)</f>
        <v>Региональная служба по тарифам Ростовской области</v>
      </c>
      <c r="P7" s="1230"/>
      <c r="Q7" s="1230"/>
      <c r="R7" s="1230"/>
      <c r="S7" s="1230"/>
      <c r="T7" s="1230"/>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30" t="str">
        <f>IF(datePr_ch="",IF(datePr="","",datePr),datePr_ch)</f>
        <v>26.10.2021</v>
      </c>
      <c r="P8" s="1230"/>
      <c r="Q8" s="1230"/>
      <c r="R8" s="1230"/>
      <c r="S8" s="1230"/>
      <c r="T8" s="1230"/>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30" t="str">
        <f>IF(numberPr_ch="",IF(numberPr="","",numberPr),numberPr_ch)</f>
        <v>52/37</v>
      </c>
      <c r="P9" s="1230"/>
      <c r="Q9" s="1230"/>
      <c r="R9" s="1230"/>
      <c r="S9" s="1230"/>
      <c r="T9" s="1230"/>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30" t="str">
        <f>IF(IstPub_ch="",IF(IstPub="","",IstPub),IstPub_ch)</f>
        <v>http://pravo.donland.ru/ (номер опубликования: 6145202110290010, дата опубликования: 29.10.2021)</v>
      </c>
      <c r="P10" s="1230"/>
      <c r="Q10" s="1230"/>
      <c r="R10" s="1230"/>
      <c r="S10" s="1230"/>
      <c r="T10" s="1230"/>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5"/>
      <c r="M11" s="1225"/>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31"/>
      <c r="P12" s="1231"/>
      <c r="Q12" s="1231"/>
      <c r="R12" s="1231"/>
      <c r="S12" s="1231"/>
      <c r="T12" s="1231"/>
      <c r="U12" s="1231"/>
    </row>
    <row r="13" spans="1:34">
      <c r="J13" s="995"/>
      <c r="K13" s="995"/>
      <c r="L13" s="1160" t="s">
        <v>454</v>
      </c>
      <c r="M13" s="1160"/>
      <c r="N13" s="1160"/>
      <c r="O13" s="1160"/>
      <c r="P13" s="1160"/>
      <c r="Q13" s="1160"/>
      <c r="R13" s="1160"/>
      <c r="S13" s="1160"/>
      <c r="T13" s="1160"/>
      <c r="U13" s="1160"/>
      <c r="V13" s="1160"/>
      <c r="W13" s="1160" t="s">
        <v>455</v>
      </c>
    </row>
    <row r="14" spans="1:34" ht="14.25" customHeight="1">
      <c r="J14" s="995"/>
      <c r="K14" s="995"/>
      <c r="L14" s="1237" t="s">
        <v>92</v>
      </c>
      <c r="M14" s="1237" t="s">
        <v>639</v>
      </c>
      <c r="N14" s="661"/>
      <c r="O14" s="1238" t="s">
        <v>641</v>
      </c>
      <c r="P14" s="1239"/>
      <c r="Q14" s="1239"/>
      <c r="R14" s="1239"/>
      <c r="S14" s="1239"/>
      <c r="T14" s="1240"/>
      <c r="U14" s="1221" t="s">
        <v>341</v>
      </c>
      <c r="V14" s="1234" t="s">
        <v>275</v>
      </c>
      <c r="W14" s="1160"/>
    </row>
    <row r="15" spans="1:34" ht="14.25" customHeight="1">
      <c r="J15" s="995"/>
      <c r="K15" s="995"/>
      <c r="L15" s="1237"/>
      <c r="M15" s="1237"/>
      <c r="N15" s="662"/>
      <c r="O15" s="1243" t="s">
        <v>605</v>
      </c>
      <c r="P15" s="1241" t="s">
        <v>271</v>
      </c>
      <c r="Q15" s="1242"/>
      <c r="R15" s="1218" t="s">
        <v>654</v>
      </c>
      <c r="S15" s="1219"/>
      <c r="T15" s="1220"/>
      <c r="U15" s="1222"/>
      <c r="V15" s="1235"/>
      <c r="W15" s="1160"/>
    </row>
    <row r="16" spans="1:34" ht="33.75" customHeight="1">
      <c r="J16" s="995"/>
      <c r="K16" s="995"/>
      <c r="L16" s="1237"/>
      <c r="M16" s="1237"/>
      <c r="N16" s="663"/>
      <c r="O16" s="1244"/>
      <c r="P16" s="756" t="s">
        <v>606</v>
      </c>
      <c r="Q16" s="756" t="s">
        <v>6</v>
      </c>
      <c r="R16" s="1028" t="s">
        <v>274</v>
      </c>
      <c r="S16" s="1232" t="s">
        <v>273</v>
      </c>
      <c r="T16" s="1233"/>
      <c r="U16" s="1223"/>
      <c r="V16" s="1236"/>
      <c r="W16" s="1160"/>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6">
        <f ca="1">OFFSET(S17,0,-1)+1</f>
        <v>7</v>
      </c>
      <c r="T17" s="1226"/>
      <c r="U17" s="1025">
        <f ca="1">OFFSET(U17,0,-2)+1</f>
        <v>8</v>
      </c>
      <c r="V17" s="649">
        <f ca="1">OFFSET(V17,0,-1)</f>
        <v>8</v>
      </c>
      <c r="W17" s="1025">
        <f ca="1">OFFSET(W17,0,-1)+1</f>
        <v>9</v>
      </c>
    </row>
    <row r="18" spans="1:36" ht="22.5">
      <c r="A18" s="1210">
        <v>1</v>
      </c>
      <c r="B18" s="1015"/>
      <c r="C18" s="1015"/>
      <c r="D18" s="1015"/>
      <c r="E18" s="981"/>
      <c r="F18" s="1026"/>
      <c r="G18" s="1026"/>
      <c r="H18" s="1026"/>
      <c r="I18" s="983"/>
      <c r="J18" s="979"/>
      <c r="K18" s="963"/>
      <c r="L18" s="1030">
        <f>mergeValue(A18)</f>
        <v>1</v>
      </c>
      <c r="M18" s="641" t="s">
        <v>20</v>
      </c>
      <c r="N18" s="646"/>
      <c r="O18" s="1211"/>
      <c r="P18" s="1211"/>
      <c r="Q18" s="1211"/>
      <c r="R18" s="1211"/>
      <c r="S18" s="1211"/>
      <c r="T18" s="1211"/>
      <c r="U18" s="1211"/>
      <c r="V18" s="1211"/>
      <c r="W18" s="630" t="s">
        <v>476</v>
      </c>
      <c r="Y18" s="829"/>
      <c r="Z18" s="829" t="str">
        <f t="shared" ref="Z18:Z31" si="0">IF(M18="","",M18 )</f>
        <v>Наименование тарифа</v>
      </c>
      <c r="AA18" s="829"/>
      <c r="AB18" s="829"/>
      <c r="AC18" s="829"/>
      <c r="AI18" s="1008"/>
      <c r="AJ18" s="1008"/>
    </row>
    <row r="19" spans="1:36" ht="22.5">
      <c r="A19" s="1210"/>
      <c r="B19" s="1210">
        <v>1</v>
      </c>
      <c r="C19" s="1015"/>
      <c r="D19" s="1015"/>
      <c r="E19" s="1026"/>
      <c r="F19" s="1026"/>
      <c r="G19" s="1026"/>
      <c r="H19" s="1026"/>
      <c r="I19" s="1021"/>
      <c r="J19" s="954"/>
      <c r="K19" s="957"/>
      <c r="L19" s="1030" t="str">
        <f>mergeValue(A19) &amp;"."&amp; mergeValue(B19)</f>
        <v>1.1</v>
      </c>
      <c r="M19" s="692" t="s">
        <v>16</v>
      </c>
      <c r="N19" s="646"/>
      <c r="O19" s="1211"/>
      <c r="P19" s="1211"/>
      <c r="Q19" s="1211"/>
      <c r="R19" s="1211"/>
      <c r="S19" s="1211"/>
      <c r="T19" s="1211"/>
      <c r="U19" s="1211"/>
      <c r="V19" s="1211"/>
      <c r="W19" s="630" t="s">
        <v>477</v>
      </c>
      <c r="Y19" s="829"/>
      <c r="Z19" s="829" t="str">
        <f t="shared" si="0"/>
        <v>Территория действия тарифа</v>
      </c>
      <c r="AA19" s="829"/>
      <c r="AB19" s="829"/>
      <c r="AC19" s="829"/>
      <c r="AI19" s="1008"/>
      <c r="AJ19" s="1008"/>
    </row>
    <row r="20" spans="1:36" ht="22.5">
      <c r="A20" s="1210"/>
      <c r="B20" s="1210"/>
      <c r="C20" s="1210">
        <v>1</v>
      </c>
      <c r="D20" s="1015"/>
      <c r="E20" s="1026"/>
      <c r="F20" s="1026"/>
      <c r="G20" s="1026"/>
      <c r="H20" s="1026"/>
      <c r="I20" s="962"/>
      <c r="J20" s="954"/>
      <c r="K20" s="957"/>
      <c r="L20" s="1030" t="str">
        <f>mergeValue(A20) &amp;"."&amp; mergeValue(B20)&amp;"."&amp; mergeValue(C20)</f>
        <v>1.1.1</v>
      </c>
      <c r="M20" s="693" t="s">
        <v>7</v>
      </c>
      <c r="N20" s="646"/>
      <c r="O20" s="1211"/>
      <c r="P20" s="1211"/>
      <c r="Q20" s="1211"/>
      <c r="R20" s="1211"/>
      <c r="S20" s="1211"/>
      <c r="T20" s="1211"/>
      <c r="U20" s="1211"/>
      <c r="V20" s="1211"/>
      <c r="W20" s="630" t="s">
        <v>633</v>
      </c>
      <c r="Y20" s="829"/>
      <c r="Z20" s="829" t="str">
        <f t="shared" si="0"/>
        <v xml:space="preserve">Наименование системы теплоснабжения </v>
      </c>
      <c r="AA20" s="829"/>
      <c r="AB20" s="829"/>
      <c r="AC20" s="829"/>
      <c r="AI20" s="1008"/>
      <c r="AJ20" s="1008"/>
    </row>
    <row r="21" spans="1:36" ht="22.5">
      <c r="A21" s="1210"/>
      <c r="B21" s="1210"/>
      <c r="C21" s="1210"/>
      <c r="D21" s="1210">
        <v>1</v>
      </c>
      <c r="E21" s="1026"/>
      <c r="F21" s="1026"/>
      <c r="G21" s="1026"/>
      <c r="H21" s="1026"/>
      <c r="I21" s="962"/>
      <c r="J21" s="954"/>
      <c r="K21" s="957"/>
      <c r="L21" s="1030" t="str">
        <f>mergeValue(A21) &amp;"."&amp; mergeValue(B21)&amp;"."&amp; mergeValue(C21)&amp;"."&amp; mergeValue(D21)</f>
        <v>1.1.1.1</v>
      </c>
      <c r="M21" s="694" t="s">
        <v>22</v>
      </c>
      <c r="N21" s="646"/>
      <c r="O21" s="1211"/>
      <c r="P21" s="1211"/>
      <c r="Q21" s="1211"/>
      <c r="R21" s="1211"/>
      <c r="S21" s="1211"/>
      <c r="T21" s="1211"/>
      <c r="U21" s="1211"/>
      <c r="V21" s="1211"/>
      <c r="W21" s="630" t="s">
        <v>634</v>
      </c>
      <c r="Y21" s="829"/>
      <c r="Z21" s="829" t="str">
        <f t="shared" si="0"/>
        <v xml:space="preserve">Источник тепловой энергии  </v>
      </c>
      <c r="AA21" s="829"/>
      <c r="AB21" s="829"/>
      <c r="AC21" s="829"/>
      <c r="AI21" s="1008"/>
      <c r="AJ21" s="1008"/>
    </row>
    <row r="22" spans="1:36" ht="101.25">
      <c r="A22" s="1210"/>
      <c r="B22" s="1210"/>
      <c r="C22" s="1210"/>
      <c r="D22" s="1210"/>
      <c r="E22" s="1210">
        <v>1</v>
      </c>
      <c r="F22" s="1026"/>
      <c r="G22" s="1026"/>
      <c r="H22" s="1015">
        <v>1</v>
      </c>
      <c r="I22" s="1210">
        <v>1</v>
      </c>
      <c r="J22" s="1026"/>
      <c r="K22" s="965"/>
      <c r="L22" s="1030" t="str">
        <f>mergeValue(A22) &amp;"."&amp; mergeValue(B22)&amp;"."&amp; mergeValue(C22)&amp;"."&amp; mergeValue(D22)&amp;"."&amp; mergeValue(E22)</f>
        <v>1.1.1.1.1</v>
      </c>
      <c r="M22" s="554" t="s">
        <v>9</v>
      </c>
      <c r="N22" s="646"/>
      <c r="O22" s="1212"/>
      <c r="P22" s="1212"/>
      <c r="Q22" s="1212"/>
      <c r="R22" s="1212"/>
      <c r="S22" s="1212"/>
      <c r="T22" s="1212"/>
      <c r="U22" s="1212"/>
      <c r="V22" s="1212"/>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10"/>
      <c r="B23" s="1210"/>
      <c r="C23" s="1210"/>
      <c r="D23" s="1210"/>
      <c r="E23" s="1210"/>
      <c r="F23" s="1210">
        <v>1</v>
      </c>
      <c r="G23" s="1015"/>
      <c r="H23" s="1015"/>
      <c r="I23" s="1210"/>
      <c r="J23" s="1210">
        <v>1</v>
      </c>
      <c r="K23" s="966"/>
      <c r="L23" s="1030" t="str">
        <f>mergeValue(A23) &amp;"."&amp; mergeValue(B23)&amp;"."&amp; mergeValue(C23)&amp;"."&amp; mergeValue(D23)&amp;"."&amp; mergeValue(E23)&amp;"."&amp; mergeValue(F23)</f>
        <v>1.1.1.1.1.1</v>
      </c>
      <c r="M23" s="555" t="s">
        <v>10</v>
      </c>
      <c r="N23" s="646"/>
      <c r="O23" s="1213"/>
      <c r="P23" s="1214"/>
      <c r="Q23" s="1214"/>
      <c r="R23" s="1214"/>
      <c r="S23" s="1214"/>
      <c r="T23" s="1214"/>
      <c r="U23" s="1214"/>
      <c r="V23" s="1215"/>
      <c r="W23" s="630" t="s">
        <v>636</v>
      </c>
      <c r="Y23" s="829"/>
      <c r="Z23" s="829" t="str">
        <f t="shared" si="0"/>
        <v>Группа потребителей</v>
      </c>
      <c r="AA23" s="829"/>
      <c r="AB23" s="829"/>
      <c r="AC23" s="829"/>
      <c r="AI23" s="1008"/>
      <c r="AJ23" s="1008"/>
    </row>
    <row r="24" spans="1:36" ht="189" customHeight="1">
      <c r="A24" s="1210"/>
      <c r="B24" s="1210"/>
      <c r="C24" s="1210"/>
      <c r="D24" s="1210"/>
      <c r="E24" s="1210"/>
      <c r="F24" s="1210"/>
      <c r="G24" s="1015">
        <v>1</v>
      </c>
      <c r="H24" s="1015"/>
      <c r="I24" s="1210"/>
      <c r="J24" s="1210"/>
      <c r="K24" s="966">
        <v>1</v>
      </c>
      <c r="L24" s="1030" t="str">
        <f>mergeValue(A24) &amp;"."&amp; mergeValue(B24)&amp;"."&amp; mergeValue(C24)&amp;"."&amp; mergeValue(D24)&amp;"."&amp; mergeValue(E24)&amp;"."&amp; mergeValue(F24)&amp;"."&amp; mergeValue(G24)</f>
        <v>1.1.1.1.1.1.1</v>
      </c>
      <c r="M24" s="1069"/>
      <c r="N24" s="646"/>
      <c r="O24" s="763"/>
      <c r="P24" s="763"/>
      <c r="Q24" s="1094"/>
      <c r="R24" s="1216"/>
      <c r="S24" s="1217" t="s">
        <v>84</v>
      </c>
      <c r="T24" s="1216"/>
      <c r="U24" s="1217" t="s">
        <v>85</v>
      </c>
      <c r="V24" s="763"/>
      <c r="W24" s="1227" t="s">
        <v>655</v>
      </c>
      <c r="X24" s="1008" t="str">
        <f>strCheckDate(O25:V25)</f>
        <v/>
      </c>
      <c r="Y24" s="829"/>
      <c r="Z24" s="829" t="str">
        <f t="shared" si="0"/>
        <v/>
      </c>
      <c r="AA24" s="829"/>
      <c r="AB24" s="829"/>
      <c r="AC24" s="829"/>
      <c r="AI24" s="1008"/>
      <c r="AJ24" s="1008"/>
    </row>
    <row r="25" spans="1:36" ht="11.25" hidden="1">
      <c r="A25" s="1210"/>
      <c r="B25" s="1210"/>
      <c r="C25" s="1210"/>
      <c r="D25" s="1210"/>
      <c r="E25" s="1210"/>
      <c r="F25" s="1210"/>
      <c r="G25" s="1015"/>
      <c r="H25" s="1015"/>
      <c r="I25" s="1210"/>
      <c r="J25" s="1210"/>
      <c r="K25" s="966"/>
      <c r="L25" s="800"/>
      <c r="M25" s="646"/>
      <c r="N25" s="646"/>
      <c r="O25" s="763"/>
      <c r="P25" s="763"/>
      <c r="Q25" s="769" t="str">
        <f>R24 &amp; "-" &amp; T24</f>
        <v>-</v>
      </c>
      <c r="R25" s="1216"/>
      <c r="S25" s="1217"/>
      <c r="T25" s="1216"/>
      <c r="U25" s="1217"/>
      <c r="V25" s="763"/>
      <c r="W25" s="1228"/>
      <c r="Y25" s="829"/>
      <c r="Z25" s="829" t="str">
        <f t="shared" si="0"/>
        <v/>
      </c>
      <c r="AA25" s="829"/>
      <c r="AB25" s="829"/>
      <c r="AC25" s="829"/>
      <c r="AI25" s="1008"/>
      <c r="AJ25" s="1008"/>
    </row>
    <row r="26" spans="1:36" ht="15" customHeight="1">
      <c r="A26" s="1210"/>
      <c r="B26" s="1210"/>
      <c r="C26" s="1210"/>
      <c r="D26" s="1210"/>
      <c r="E26" s="1210"/>
      <c r="F26" s="1210"/>
      <c r="G26" s="1026"/>
      <c r="H26" s="1015"/>
      <c r="I26" s="1210"/>
      <c r="J26" s="1210"/>
      <c r="K26" s="965"/>
      <c r="L26" s="688"/>
      <c r="M26" s="557" t="s">
        <v>25</v>
      </c>
      <c r="N26" s="1006"/>
      <c r="O26" s="1006"/>
      <c r="P26" s="1006"/>
      <c r="Q26" s="1006"/>
      <c r="R26" s="1006"/>
      <c r="S26" s="1006"/>
      <c r="T26" s="1006"/>
      <c r="U26" s="1006"/>
      <c r="V26" s="762"/>
      <c r="W26" s="1229"/>
      <c r="Y26" s="829"/>
      <c r="Z26" s="829" t="str">
        <f t="shared" si="0"/>
        <v>Добавить вид теплоносителя (параметры теплоносителя)</v>
      </c>
      <c r="AA26" s="829"/>
      <c r="AB26" s="829"/>
      <c r="AC26" s="829"/>
      <c r="AI26" s="1008"/>
      <c r="AJ26" s="1008"/>
    </row>
    <row r="27" spans="1:36" ht="15" customHeight="1">
      <c r="A27" s="1210"/>
      <c r="B27" s="1210"/>
      <c r="C27" s="1210"/>
      <c r="D27" s="1210"/>
      <c r="E27" s="1210"/>
      <c r="F27" s="1026"/>
      <c r="G27" s="1026"/>
      <c r="H27" s="1015"/>
      <c r="I27" s="1210"/>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10"/>
      <c r="B28" s="1210"/>
      <c r="C28" s="1210"/>
      <c r="D28" s="1210"/>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10"/>
      <c r="B29" s="1210"/>
      <c r="C29" s="1210"/>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10"/>
      <c r="B30" s="1210"/>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10"/>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4" t="s">
        <v>491</v>
      </c>
      <c r="G2" s="1205"/>
      <c r="H2" s="1206"/>
      <c r="I2" s="640"/>
    </row>
    <row r="3" spans="1:20" ht="3" customHeight="1"/>
    <row r="4" spans="1:20" s="570" customFormat="1" ht="11.25">
      <c r="A4" s="590"/>
      <c r="B4" s="590"/>
      <c r="C4" s="590"/>
      <c r="D4" s="590"/>
      <c r="F4" s="1160" t="s">
        <v>454</v>
      </c>
      <c r="G4" s="1160"/>
      <c r="H4" s="1160"/>
      <c r="I4" s="120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11.11.2021</v>
      </c>
      <c r="I7" s="581" t="s">
        <v>493</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498</v>
      </c>
      <c r="H13" s="604"/>
      <c r="I13" s="1209" t="s">
        <v>591</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403</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593</v>
      </c>
      <c r="H19" s="120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4" t="s">
        <v>631</v>
      </c>
      <c r="M5" s="1224"/>
      <c r="N5" s="1224"/>
      <c r="O5" s="1224"/>
      <c r="P5" s="1224"/>
      <c r="Q5" s="1224"/>
      <c r="R5" s="1224"/>
      <c r="S5" s="1224"/>
      <c r="T5" s="122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5" t="s">
        <v>85</v>
      </c>
      <c r="P7" s="124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30" t="str">
        <f>IF(NameOrPr_ch="",IF(NameOrPr="","",NameOrPr),NameOrPr_ch)</f>
        <v>Региональная служба по тарифам Ростовской области</v>
      </c>
      <c r="P9" s="1230"/>
      <c r="Q9" s="1230"/>
      <c r="R9" s="1230"/>
      <c r="S9" s="1230"/>
      <c r="T9" s="123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30" t="str">
        <f>IF(datePr_ch="",IF(datePr="","",datePr),datePr_ch)</f>
        <v>26.10.2021</v>
      </c>
      <c r="P10" s="1230"/>
      <c r="Q10" s="1230"/>
      <c r="R10" s="1230"/>
      <c r="S10" s="1230"/>
      <c r="T10" s="123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30" t="str">
        <f>IF(numberPr_ch="",IF(numberPr="","",numberPr),numberPr_ch)</f>
        <v>52/37</v>
      </c>
      <c r="P11" s="1230"/>
      <c r="Q11" s="1230"/>
      <c r="R11" s="1230"/>
      <c r="S11" s="1230"/>
      <c r="T11" s="123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30" t="str">
        <f>IF(IstPub_ch="",IF(IstPub="","",IstPub),IstPub_ch)</f>
        <v>http://pravo.donland.ru/ (номер опубликования: 6145202110290010, дата опубликования: 29.10.2021)</v>
      </c>
      <c r="P12" s="1230"/>
      <c r="Q12" s="1230"/>
      <c r="R12" s="1230"/>
      <c r="S12" s="1230"/>
      <c r="T12" s="123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5"/>
      <c r="M13" s="1225"/>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31"/>
      <c r="P14" s="1231"/>
      <c r="Q14" s="1231"/>
      <c r="R14" s="1231"/>
      <c r="S14" s="1231"/>
      <c r="T14" s="1231"/>
      <c r="U14" s="1231"/>
    </row>
    <row r="15" spans="1:34">
      <c r="J15" s="529"/>
      <c r="K15" s="529"/>
      <c r="L15" s="1160" t="s">
        <v>454</v>
      </c>
      <c r="M15" s="1160"/>
      <c r="N15" s="1160"/>
      <c r="O15" s="1160"/>
      <c r="P15" s="1160"/>
      <c r="Q15" s="1160"/>
      <c r="R15" s="1160"/>
      <c r="S15" s="1160"/>
      <c r="T15" s="1160"/>
      <c r="U15" s="1160"/>
      <c r="V15" s="1160"/>
      <c r="W15" s="1160" t="s">
        <v>455</v>
      </c>
    </row>
    <row r="16" spans="1:34" ht="14.25" customHeight="1">
      <c r="J16" s="529"/>
      <c r="K16" s="529"/>
      <c r="L16" s="1237" t="s">
        <v>92</v>
      </c>
      <c r="M16" s="1237" t="s">
        <v>639</v>
      </c>
      <c r="N16" s="661"/>
      <c r="O16" s="1238" t="s">
        <v>641</v>
      </c>
      <c r="P16" s="1239"/>
      <c r="Q16" s="1239"/>
      <c r="R16" s="1239"/>
      <c r="S16" s="1239"/>
      <c r="T16" s="1240"/>
      <c r="U16" s="1221" t="s">
        <v>341</v>
      </c>
      <c r="V16" s="1234" t="s">
        <v>275</v>
      </c>
      <c r="W16" s="1160"/>
    </row>
    <row r="17" spans="1:36" ht="14.25" customHeight="1">
      <c r="J17" s="529"/>
      <c r="K17" s="529"/>
      <c r="L17" s="1237"/>
      <c r="M17" s="1237"/>
      <c r="N17" s="662"/>
      <c r="O17" s="1243" t="s">
        <v>605</v>
      </c>
      <c r="P17" s="1241" t="s">
        <v>271</v>
      </c>
      <c r="Q17" s="1242"/>
      <c r="R17" s="1218" t="s">
        <v>654</v>
      </c>
      <c r="S17" s="1219"/>
      <c r="T17" s="1220"/>
      <c r="U17" s="1222"/>
      <c r="V17" s="1235"/>
      <c r="W17" s="1160"/>
    </row>
    <row r="18" spans="1:36" ht="33.75" customHeight="1">
      <c r="J18" s="529"/>
      <c r="K18" s="529"/>
      <c r="L18" s="1237"/>
      <c r="M18" s="1237"/>
      <c r="N18" s="663"/>
      <c r="O18" s="1244"/>
      <c r="P18" s="535" t="s">
        <v>606</v>
      </c>
      <c r="Q18" s="535" t="s">
        <v>6</v>
      </c>
      <c r="R18" s="536" t="s">
        <v>274</v>
      </c>
      <c r="S18" s="1232" t="s">
        <v>273</v>
      </c>
      <c r="T18" s="1233"/>
      <c r="U18" s="1223"/>
      <c r="V18" s="1236"/>
      <c r="W18" s="1160"/>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6">
        <f ca="1">OFFSET(S19,0,-1)+1</f>
        <v>7</v>
      </c>
      <c r="T19" s="1226"/>
      <c r="U19" s="648">
        <f ca="1">OFFSET(U19,0,-2)+1</f>
        <v>8</v>
      </c>
      <c r="V19" s="649">
        <f ca="1">OFFSET(V19,0,-1)</f>
        <v>8</v>
      </c>
      <c r="W19" s="648">
        <f ca="1">OFFSET(W19,0,-1)+1</f>
        <v>9</v>
      </c>
    </row>
    <row r="20" spans="1:36" ht="22.5">
      <c r="A20" s="1210">
        <v>1</v>
      </c>
      <c r="B20" s="883"/>
      <c r="C20" s="883"/>
      <c r="D20" s="883"/>
      <c r="E20" s="884"/>
      <c r="F20" s="885"/>
      <c r="G20" s="885"/>
      <c r="H20" s="885"/>
      <c r="I20" s="886"/>
      <c r="J20" s="881"/>
      <c r="K20" s="888"/>
      <c r="L20" s="593">
        <f>mergeValue(A20)</f>
        <v>1</v>
      </c>
      <c r="M20" s="641" t="s">
        <v>20</v>
      </c>
      <c r="N20" s="646"/>
      <c r="O20" s="1211"/>
      <c r="P20" s="1211"/>
      <c r="Q20" s="1211"/>
      <c r="R20" s="1211"/>
      <c r="S20" s="1211"/>
      <c r="T20" s="1211"/>
      <c r="U20" s="1211"/>
      <c r="V20" s="1211"/>
      <c r="W20" s="630" t="s">
        <v>476</v>
      </c>
      <c r="Y20" s="589"/>
      <c r="Z20" s="589" t="str">
        <f t="shared" ref="Z20:Z33" si="0">IF(M20="","",M20 )</f>
        <v>Наименование тарифа</v>
      </c>
      <c r="AA20" s="589"/>
      <c r="AB20" s="589"/>
      <c r="AC20" s="589"/>
      <c r="AI20" s="585"/>
      <c r="AJ20" s="585"/>
    </row>
    <row r="21" spans="1:36" ht="22.5">
      <c r="A21" s="1210"/>
      <c r="B21" s="1210">
        <v>1</v>
      </c>
      <c r="C21" s="883"/>
      <c r="D21" s="883"/>
      <c r="E21" s="885"/>
      <c r="F21" s="885"/>
      <c r="G21" s="885"/>
      <c r="H21" s="885"/>
      <c r="I21" s="880"/>
      <c r="J21" s="879"/>
      <c r="K21" s="882"/>
      <c r="L21" s="593" t="str">
        <f>mergeValue(A21) &amp;"."&amp; mergeValue(B21)</f>
        <v>1.1</v>
      </c>
      <c r="M21" s="546" t="s">
        <v>16</v>
      </c>
      <c r="N21" s="646"/>
      <c r="O21" s="1211"/>
      <c r="P21" s="1211"/>
      <c r="Q21" s="1211"/>
      <c r="R21" s="1211"/>
      <c r="S21" s="1211"/>
      <c r="T21" s="1211"/>
      <c r="U21" s="1211"/>
      <c r="V21" s="1211"/>
      <c r="W21" s="630" t="s">
        <v>477</v>
      </c>
      <c r="Y21" s="589"/>
      <c r="Z21" s="589" t="str">
        <f t="shared" si="0"/>
        <v>Территория действия тарифа</v>
      </c>
      <c r="AA21" s="589"/>
      <c r="AB21" s="589"/>
      <c r="AC21" s="589"/>
      <c r="AI21" s="585"/>
      <c r="AJ21" s="585"/>
    </row>
    <row r="22" spans="1:36" ht="22.5">
      <c r="A22" s="1210"/>
      <c r="B22" s="1210"/>
      <c r="C22" s="1210">
        <v>1</v>
      </c>
      <c r="D22" s="883"/>
      <c r="E22" s="885"/>
      <c r="F22" s="885"/>
      <c r="G22" s="885"/>
      <c r="H22" s="885"/>
      <c r="I22" s="887"/>
      <c r="J22" s="879"/>
      <c r="K22" s="882"/>
      <c r="L22" s="593" t="str">
        <f>mergeValue(A22) &amp;"."&amp; mergeValue(B22)&amp;"."&amp; mergeValue(C22)</f>
        <v>1.1.1</v>
      </c>
      <c r="M22" s="547" t="s">
        <v>7</v>
      </c>
      <c r="N22" s="646"/>
      <c r="O22" s="1211"/>
      <c r="P22" s="1211"/>
      <c r="Q22" s="1211"/>
      <c r="R22" s="1211"/>
      <c r="S22" s="1211"/>
      <c r="T22" s="1211"/>
      <c r="U22" s="1211"/>
      <c r="V22" s="1211"/>
      <c r="W22" s="630" t="s">
        <v>633</v>
      </c>
      <c r="Y22" s="589"/>
      <c r="Z22" s="589" t="str">
        <f t="shared" si="0"/>
        <v xml:space="preserve">Наименование системы теплоснабжения </v>
      </c>
      <c r="AA22" s="589"/>
      <c r="AB22" s="589"/>
      <c r="AC22" s="589"/>
      <c r="AI22" s="585"/>
      <c r="AJ22" s="585"/>
    </row>
    <row r="23" spans="1:36" ht="22.5">
      <c r="A23" s="1210"/>
      <c r="B23" s="1210"/>
      <c r="C23" s="1210"/>
      <c r="D23" s="1210">
        <v>1</v>
      </c>
      <c r="E23" s="885"/>
      <c r="F23" s="885"/>
      <c r="G23" s="885"/>
      <c r="H23" s="885"/>
      <c r="I23" s="887"/>
      <c r="J23" s="879"/>
      <c r="K23" s="882"/>
      <c r="L23" s="593" t="str">
        <f>mergeValue(A23) &amp;"."&amp; mergeValue(B23)&amp;"."&amp; mergeValue(C23)&amp;"."&amp; mergeValue(D23)</f>
        <v>1.1.1.1</v>
      </c>
      <c r="M23" s="548" t="s">
        <v>22</v>
      </c>
      <c r="N23" s="646"/>
      <c r="O23" s="1211"/>
      <c r="P23" s="1211"/>
      <c r="Q23" s="1211"/>
      <c r="R23" s="1211"/>
      <c r="S23" s="1211"/>
      <c r="T23" s="1211"/>
      <c r="U23" s="1211"/>
      <c r="V23" s="1211"/>
      <c r="W23" s="630" t="s">
        <v>634</v>
      </c>
      <c r="Y23" s="589"/>
      <c r="Z23" s="589" t="str">
        <f t="shared" si="0"/>
        <v xml:space="preserve">Источник тепловой энергии  </v>
      </c>
      <c r="AA23" s="589"/>
      <c r="AB23" s="589"/>
      <c r="AC23" s="589"/>
      <c r="AI23" s="585"/>
      <c r="AJ23" s="585"/>
    </row>
    <row r="24" spans="1:36" ht="101.25">
      <c r="A24" s="1210"/>
      <c r="B24" s="1210"/>
      <c r="C24" s="1210"/>
      <c r="D24" s="1210"/>
      <c r="E24" s="1210">
        <v>1</v>
      </c>
      <c r="F24" s="885"/>
      <c r="G24" s="885"/>
      <c r="H24" s="883">
        <v>1</v>
      </c>
      <c r="I24" s="1210">
        <v>1</v>
      </c>
      <c r="J24" s="885"/>
      <c r="K24" s="890"/>
      <c r="L24" s="593" t="str">
        <f>mergeValue(A24) &amp;"."&amp; mergeValue(B24)&amp;"."&amp; mergeValue(C24)&amp;"."&amp; mergeValue(D24)&amp;"."&amp; mergeValue(E24)</f>
        <v>1.1.1.1.1</v>
      </c>
      <c r="M24" s="554" t="s">
        <v>9</v>
      </c>
      <c r="N24" s="646"/>
      <c r="O24" s="1212"/>
      <c r="P24" s="1212"/>
      <c r="Q24" s="1212"/>
      <c r="R24" s="1212"/>
      <c r="S24" s="1212"/>
      <c r="T24" s="1212"/>
      <c r="U24" s="1212"/>
      <c r="V24" s="1212"/>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10"/>
      <c r="B25" s="1210"/>
      <c r="C25" s="1210"/>
      <c r="D25" s="1210"/>
      <c r="E25" s="1210"/>
      <c r="F25" s="1210">
        <v>1</v>
      </c>
      <c r="G25" s="883"/>
      <c r="H25" s="883"/>
      <c r="I25" s="1210"/>
      <c r="J25" s="1210">
        <v>1</v>
      </c>
      <c r="K25" s="891"/>
      <c r="L25" s="593" t="str">
        <f>mergeValue(A25) &amp;"."&amp; mergeValue(B25)&amp;"."&amp; mergeValue(C25)&amp;"."&amp; mergeValue(D25)&amp;"."&amp; mergeValue(E25)&amp;"."&amp; mergeValue(F25)</f>
        <v>1.1.1.1.1.1</v>
      </c>
      <c r="M25" s="555" t="s">
        <v>10</v>
      </c>
      <c r="N25" s="646"/>
      <c r="O25" s="1213"/>
      <c r="P25" s="1214"/>
      <c r="Q25" s="1214"/>
      <c r="R25" s="1214"/>
      <c r="S25" s="1214"/>
      <c r="T25" s="1214"/>
      <c r="U25" s="1214"/>
      <c r="V25" s="1215"/>
      <c r="W25" s="630" t="s">
        <v>636</v>
      </c>
      <c r="Y25" s="589"/>
      <c r="Z25" s="589" t="str">
        <f t="shared" si="0"/>
        <v>Группа потребителей</v>
      </c>
      <c r="AA25" s="589"/>
      <c r="AB25" s="589"/>
      <c r="AC25" s="589"/>
      <c r="AI25" s="585"/>
      <c r="AJ25" s="585"/>
    </row>
    <row r="26" spans="1:36" ht="189" customHeight="1">
      <c r="A26" s="1210"/>
      <c r="B26" s="1210"/>
      <c r="C26" s="1210"/>
      <c r="D26" s="1210"/>
      <c r="E26" s="1210"/>
      <c r="F26" s="1210"/>
      <c r="G26" s="883">
        <v>1</v>
      </c>
      <c r="H26" s="883"/>
      <c r="I26" s="1210"/>
      <c r="J26" s="1210"/>
      <c r="K26" s="891">
        <v>1</v>
      </c>
      <c r="L26" s="593" t="str">
        <f>mergeValue(A26) &amp;"."&amp; mergeValue(B26)&amp;"."&amp; mergeValue(C26)&amp;"."&amp; mergeValue(D26)&amp;"."&amp; mergeValue(E26)&amp;"."&amp; mergeValue(F26)&amp;"."&amp; mergeValue(G26)</f>
        <v>1.1.1.1.1.1.1</v>
      </c>
      <c r="M26" s="1069"/>
      <c r="N26" s="646"/>
      <c r="O26" s="562"/>
      <c r="P26" s="562"/>
      <c r="Q26" s="1094"/>
      <c r="R26" s="1216"/>
      <c r="S26" s="1217" t="s">
        <v>84</v>
      </c>
      <c r="T26" s="1216"/>
      <c r="U26" s="1217" t="s">
        <v>85</v>
      </c>
      <c r="V26" s="562"/>
      <c r="W26" s="1227" t="s">
        <v>655</v>
      </c>
      <c r="X26" s="585" t="str">
        <f>strCheckDate(O27:V27)</f>
        <v/>
      </c>
      <c r="Y26" s="589"/>
      <c r="Z26" s="589" t="str">
        <f t="shared" si="0"/>
        <v/>
      </c>
      <c r="AA26" s="589"/>
      <c r="AB26" s="589"/>
      <c r="AC26" s="589"/>
      <c r="AI26" s="585"/>
      <c r="AJ26" s="585"/>
    </row>
    <row r="27" spans="1:36" ht="11.25" hidden="1">
      <c r="A27" s="1210"/>
      <c r="B27" s="1210"/>
      <c r="C27" s="1210"/>
      <c r="D27" s="1210"/>
      <c r="E27" s="1210"/>
      <c r="F27" s="1210"/>
      <c r="G27" s="883"/>
      <c r="H27" s="883"/>
      <c r="I27" s="1210"/>
      <c r="J27" s="1210"/>
      <c r="K27" s="891"/>
      <c r="L27" s="600"/>
      <c r="M27" s="646"/>
      <c r="N27" s="646"/>
      <c r="O27" s="562"/>
      <c r="P27" s="562"/>
      <c r="Q27" s="584" t="str">
        <f>R26 &amp; "-" &amp; T26</f>
        <v>-</v>
      </c>
      <c r="R27" s="1216"/>
      <c r="S27" s="1217"/>
      <c r="T27" s="1216"/>
      <c r="U27" s="1217"/>
      <c r="V27" s="562"/>
      <c r="W27" s="1228"/>
      <c r="Y27" s="589"/>
      <c r="Z27" s="589" t="str">
        <f t="shared" si="0"/>
        <v/>
      </c>
      <c r="AA27" s="589"/>
      <c r="AB27" s="589"/>
      <c r="AC27" s="589"/>
      <c r="AI27" s="585"/>
      <c r="AJ27" s="585"/>
    </row>
    <row r="28" spans="1:36" ht="15" customHeight="1">
      <c r="A28" s="1210"/>
      <c r="B28" s="1210"/>
      <c r="C28" s="1210"/>
      <c r="D28" s="1210"/>
      <c r="E28" s="1210"/>
      <c r="F28" s="1210"/>
      <c r="G28" s="885"/>
      <c r="H28" s="883"/>
      <c r="I28" s="1210"/>
      <c r="J28" s="1210"/>
      <c r="K28" s="890"/>
      <c r="L28" s="538"/>
      <c r="M28" s="557" t="s">
        <v>25</v>
      </c>
      <c r="N28" s="564"/>
      <c r="O28" s="564"/>
      <c r="P28" s="564"/>
      <c r="Q28" s="564"/>
      <c r="R28" s="564"/>
      <c r="S28" s="564"/>
      <c r="T28" s="564"/>
      <c r="U28" s="564"/>
      <c r="V28" s="560"/>
      <c r="W28" s="1229"/>
      <c r="Y28" s="589"/>
      <c r="Z28" s="589" t="str">
        <f t="shared" si="0"/>
        <v>Добавить вид теплоносителя (параметры теплоносителя)</v>
      </c>
      <c r="AA28" s="589"/>
      <c r="AB28" s="589"/>
      <c r="AC28" s="589"/>
      <c r="AI28" s="585"/>
      <c r="AJ28" s="585"/>
    </row>
    <row r="29" spans="1:36" ht="15" customHeight="1">
      <c r="A29" s="1210"/>
      <c r="B29" s="1210"/>
      <c r="C29" s="1210"/>
      <c r="D29" s="1210"/>
      <c r="E29" s="1210"/>
      <c r="F29" s="885"/>
      <c r="G29" s="885"/>
      <c r="H29" s="883"/>
      <c r="I29" s="121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0"/>
      <c r="B30" s="1210"/>
      <c r="C30" s="1210"/>
      <c r="D30" s="121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0"/>
      <c r="B31" s="1210"/>
      <c r="C31" s="121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0"/>
      <c r="B32" s="121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4" t="s">
        <v>491</v>
      </c>
      <c r="G2" s="1205"/>
      <c r="H2" s="1206"/>
      <c r="I2" s="806"/>
    </row>
    <row r="3" spans="1:20" ht="3" customHeight="1"/>
    <row r="4" spans="1:20" s="570" customFormat="1" ht="11.25">
      <c r="A4" s="771"/>
      <c r="B4" s="771"/>
      <c r="C4" s="771"/>
      <c r="D4" s="771"/>
      <c r="F4" s="1160" t="s">
        <v>454</v>
      </c>
      <c r="G4" s="1160"/>
      <c r="H4" s="1160"/>
      <c r="I4" s="1207"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7"/>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11.11.2021</v>
      </c>
      <c r="I7" s="816" t="s">
        <v>493</v>
      </c>
      <c r="J7" s="615"/>
      <c r="K7" s="771"/>
      <c r="L7" s="771"/>
      <c r="M7" s="771"/>
      <c r="N7" s="771"/>
      <c r="O7" s="771"/>
      <c r="P7" s="771"/>
      <c r="Q7" s="771"/>
      <c r="R7" s="771"/>
      <c r="S7" s="771"/>
      <c r="T7" s="771"/>
    </row>
    <row r="8" spans="1:20" s="570" customFormat="1" ht="45">
      <c r="A8" s="1208">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8"/>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8"/>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8"/>
      <c r="B11" s="1208">
        <v>1</v>
      </c>
      <c r="C11" s="777"/>
      <c r="D11" s="777"/>
      <c r="F11" s="814" t="str">
        <f>"4."&amp;mergeValue(A11) &amp;"."&amp;mergeValue(B11)</f>
        <v>4.1.1</v>
      </c>
      <c r="G11" s="830" t="s">
        <v>592</v>
      </c>
      <c r="H11" s="805" t="str">
        <f>IF(region_name="","",region_name)</f>
        <v>Ростовская область</v>
      </c>
      <c r="I11" s="816" t="s">
        <v>499</v>
      </c>
      <c r="J11" s="615"/>
      <c r="K11" s="771"/>
      <c r="L11" s="771"/>
      <c r="M11" s="771"/>
      <c r="N11" s="771"/>
      <c r="O11" s="771"/>
      <c r="P11" s="771"/>
      <c r="Q11" s="771"/>
      <c r="R11" s="771"/>
      <c r="S11" s="771"/>
      <c r="T11" s="771"/>
    </row>
    <row r="12" spans="1:20" s="570" customFormat="1" ht="22.5">
      <c r="A12" s="1208"/>
      <c r="B12" s="1208"/>
      <c r="C12" s="1208">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8"/>
      <c r="B13" s="1208"/>
      <c r="C13" s="1208"/>
      <c r="D13" s="777">
        <v>1</v>
      </c>
      <c r="F13" s="814" t="str">
        <f>"4."&amp;mergeValue(A13) &amp;"."&amp;mergeValue(B13)&amp;"."&amp;mergeValue(C13)&amp;"."&amp;mergeValue(D13)</f>
        <v>4.1.1.1.1</v>
      </c>
      <c r="G13" s="818" t="s">
        <v>498</v>
      </c>
      <c r="H13" s="805"/>
      <c r="I13" s="1209" t="s">
        <v>591</v>
      </c>
      <c r="J13" s="615"/>
      <c r="K13" s="771"/>
      <c r="L13" s="771"/>
      <c r="M13" s="771"/>
      <c r="N13" s="771"/>
      <c r="O13" s="771"/>
      <c r="P13" s="771"/>
      <c r="Q13" s="771"/>
      <c r="R13" s="771"/>
      <c r="S13" s="771"/>
      <c r="T13" s="771"/>
    </row>
    <row r="14" spans="1:20" s="570" customFormat="1" ht="18.75">
      <c r="A14" s="1208"/>
      <c r="B14" s="1208"/>
      <c r="C14" s="1208"/>
      <c r="D14" s="777"/>
      <c r="F14" s="819"/>
      <c r="G14" s="759" t="s">
        <v>4</v>
      </c>
      <c r="H14" s="624"/>
      <c r="I14" s="1209"/>
      <c r="J14" s="615"/>
      <c r="K14" s="771"/>
      <c r="L14" s="771"/>
      <c r="M14" s="771"/>
      <c r="N14" s="771"/>
      <c r="O14" s="771"/>
      <c r="P14" s="771"/>
      <c r="Q14" s="771"/>
      <c r="R14" s="771"/>
      <c r="S14" s="771"/>
      <c r="T14" s="771"/>
    </row>
    <row r="15" spans="1:20" s="570" customFormat="1" ht="18.75">
      <c r="A15" s="1208"/>
      <c r="B15" s="1208"/>
      <c r="C15" s="777"/>
      <c r="D15" s="777"/>
      <c r="F15" s="634"/>
      <c r="G15" s="577" t="s">
        <v>403</v>
      </c>
      <c r="H15" s="635"/>
      <c r="I15" s="636"/>
      <c r="J15" s="615"/>
      <c r="K15" s="771"/>
      <c r="L15" s="771"/>
      <c r="M15" s="771"/>
      <c r="N15" s="771"/>
      <c r="O15" s="771"/>
      <c r="P15" s="771"/>
      <c r="Q15" s="771"/>
      <c r="R15" s="771"/>
      <c r="S15" s="771"/>
      <c r="T15" s="771"/>
    </row>
    <row r="16" spans="1:20" s="570" customFormat="1" ht="18.75">
      <c r="A16" s="1208"/>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3" t="s">
        <v>593</v>
      </c>
      <c r="H19" s="120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4" t="s">
        <v>631</v>
      </c>
      <c r="M5" s="1224"/>
      <c r="N5" s="1224"/>
      <c r="O5" s="1224"/>
      <c r="P5" s="1224"/>
      <c r="Q5" s="1224"/>
      <c r="R5" s="1224"/>
      <c r="S5" s="1224"/>
      <c r="T5" s="1224"/>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6"/>
      <c r="P7" s="1247"/>
      <c r="Q7" s="1247"/>
      <c r="R7" s="1247"/>
      <c r="S7" s="1247"/>
      <c r="T7" s="124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30" t="str">
        <f>IF(NameOrPr_ch="",IF(NameOrPr="","",NameOrPr),NameOrPr_ch)</f>
        <v>Региональная служба по тарифам Ростовской области</v>
      </c>
      <c r="P9" s="1230"/>
      <c r="Q9" s="1230"/>
      <c r="R9" s="1230"/>
      <c r="S9" s="1230"/>
      <c r="T9" s="123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30" t="str">
        <f>IF(datePr_ch="",IF(datePr="","",datePr),datePr_ch)</f>
        <v>26.10.2021</v>
      </c>
      <c r="P10" s="1230"/>
      <c r="Q10" s="1230"/>
      <c r="R10" s="1230"/>
      <c r="S10" s="1230"/>
      <c r="T10" s="123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30" t="str">
        <f>IF(numberPr_ch="",IF(numberPr="","",numberPr),numberPr_ch)</f>
        <v>52/37</v>
      </c>
      <c r="P11" s="1230"/>
      <c r="Q11" s="1230"/>
      <c r="R11" s="1230"/>
      <c r="S11" s="1230"/>
      <c r="T11" s="123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30" t="str">
        <f>IF(IstPub_ch="",IF(IstPub="","",IstPub),IstPub_ch)</f>
        <v>http://pravo.donland.ru/ (номер опубликования: 6145202110290010, дата опубликования: 29.10.2021)</v>
      </c>
      <c r="P12" s="1230"/>
      <c r="Q12" s="1230"/>
      <c r="R12" s="1230"/>
      <c r="S12" s="1230"/>
      <c r="T12" s="123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5"/>
      <c r="M13" s="1225"/>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31"/>
      <c r="P14" s="1231"/>
      <c r="Q14" s="1231"/>
      <c r="R14" s="1231"/>
      <c r="S14" s="1231"/>
      <c r="T14" s="1231"/>
      <c r="U14" s="1231"/>
    </row>
    <row r="15" spans="1:34">
      <c r="J15" s="686"/>
      <c r="K15" s="686"/>
      <c r="L15" s="1160" t="s">
        <v>454</v>
      </c>
      <c r="M15" s="1160"/>
      <c r="N15" s="1160"/>
      <c r="O15" s="1160"/>
      <c r="P15" s="1160"/>
      <c r="Q15" s="1160"/>
      <c r="R15" s="1160"/>
      <c r="S15" s="1160"/>
      <c r="T15" s="1160"/>
      <c r="U15" s="1160"/>
      <c r="V15" s="1160"/>
      <c r="W15" s="1160" t="s">
        <v>455</v>
      </c>
    </row>
    <row r="16" spans="1:34" ht="14.25" customHeight="1">
      <c r="J16" s="686"/>
      <c r="K16" s="686"/>
      <c r="L16" s="1237" t="s">
        <v>92</v>
      </c>
      <c r="M16" s="1237" t="s">
        <v>639</v>
      </c>
      <c r="N16" s="661"/>
      <c r="O16" s="1238" t="s">
        <v>641</v>
      </c>
      <c r="P16" s="1239"/>
      <c r="Q16" s="1239"/>
      <c r="R16" s="1239"/>
      <c r="S16" s="1239"/>
      <c r="T16" s="1240"/>
      <c r="U16" s="1221" t="s">
        <v>341</v>
      </c>
      <c r="V16" s="1234" t="s">
        <v>275</v>
      </c>
      <c r="W16" s="1160"/>
    </row>
    <row r="17" spans="1:36" ht="14.25" customHeight="1">
      <c r="J17" s="686"/>
      <c r="K17" s="686"/>
      <c r="L17" s="1237"/>
      <c r="M17" s="1237"/>
      <c r="N17" s="662"/>
      <c r="O17" s="1243" t="s">
        <v>605</v>
      </c>
      <c r="P17" s="1241" t="s">
        <v>271</v>
      </c>
      <c r="Q17" s="1242"/>
      <c r="R17" s="1218" t="s">
        <v>654</v>
      </c>
      <c r="S17" s="1219"/>
      <c r="T17" s="1220"/>
      <c r="U17" s="1222"/>
      <c r="V17" s="1235"/>
      <c r="W17" s="1160"/>
    </row>
    <row r="18" spans="1:36" ht="33.75" customHeight="1">
      <c r="J18" s="686"/>
      <c r="K18" s="686"/>
      <c r="L18" s="1237"/>
      <c r="M18" s="1237"/>
      <c r="N18" s="663"/>
      <c r="O18" s="1244"/>
      <c r="P18" s="756" t="s">
        <v>606</v>
      </c>
      <c r="Q18" s="756" t="s">
        <v>6</v>
      </c>
      <c r="R18" s="780" t="s">
        <v>274</v>
      </c>
      <c r="S18" s="1232" t="s">
        <v>273</v>
      </c>
      <c r="T18" s="1233"/>
      <c r="U18" s="1223"/>
      <c r="V18" s="1236"/>
      <c r="W18" s="1160"/>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6">
        <f ca="1">OFFSET(S19,0,-1)+1</f>
        <v>7</v>
      </c>
      <c r="T19" s="1226"/>
      <c r="U19" s="778">
        <f ca="1">OFFSET(U19,0,-2)+1</f>
        <v>8</v>
      </c>
      <c r="V19" s="649">
        <f ca="1">OFFSET(V19,0,-1)</f>
        <v>8</v>
      </c>
      <c r="W19" s="778">
        <f ca="1">OFFSET(W19,0,-1)+1</f>
        <v>9</v>
      </c>
    </row>
    <row r="20" spans="1:36" ht="22.5">
      <c r="A20" s="1210">
        <v>1</v>
      </c>
      <c r="B20" s="883"/>
      <c r="C20" s="883"/>
      <c r="D20" s="883"/>
      <c r="E20" s="884"/>
      <c r="F20" s="885"/>
      <c r="G20" s="885"/>
      <c r="H20" s="885"/>
      <c r="I20" s="886"/>
      <c r="J20" s="881"/>
      <c r="K20" s="888"/>
      <c r="L20" s="781">
        <f>mergeValue(A20)</f>
        <v>1</v>
      </c>
      <c r="M20" s="641" t="s">
        <v>20</v>
      </c>
      <c r="N20" s="646"/>
      <c r="O20" s="1211"/>
      <c r="P20" s="1211"/>
      <c r="Q20" s="1211"/>
      <c r="R20" s="1211"/>
      <c r="S20" s="1211"/>
      <c r="T20" s="1211"/>
      <c r="U20" s="1211"/>
      <c r="V20" s="1211"/>
      <c r="W20" s="630" t="s">
        <v>476</v>
      </c>
      <c r="Y20" s="829"/>
      <c r="Z20" s="829" t="str">
        <f t="shared" ref="Z20:Z33" si="0">IF(M20="","",M20 )</f>
        <v>Наименование тарифа</v>
      </c>
      <c r="AA20" s="829"/>
      <c r="AB20" s="829"/>
      <c r="AC20" s="829"/>
      <c r="AI20" s="808"/>
      <c r="AJ20" s="808"/>
    </row>
    <row r="21" spans="1:36" ht="22.5">
      <c r="A21" s="1210"/>
      <c r="B21" s="1210">
        <v>1</v>
      </c>
      <c r="C21" s="883"/>
      <c r="D21" s="883"/>
      <c r="E21" s="885"/>
      <c r="F21" s="885"/>
      <c r="G21" s="885"/>
      <c r="H21" s="885"/>
      <c r="I21" s="880"/>
      <c r="J21" s="879"/>
      <c r="K21" s="882"/>
      <c r="L21" s="781" t="str">
        <f>mergeValue(A21) &amp;"."&amp; mergeValue(B21)</f>
        <v>1.1</v>
      </c>
      <c r="M21" s="692" t="s">
        <v>16</v>
      </c>
      <c r="N21" s="646"/>
      <c r="O21" s="1211"/>
      <c r="P21" s="1211"/>
      <c r="Q21" s="1211"/>
      <c r="R21" s="1211"/>
      <c r="S21" s="1211"/>
      <c r="T21" s="1211"/>
      <c r="U21" s="1211"/>
      <c r="V21" s="1211"/>
      <c r="W21" s="630" t="s">
        <v>477</v>
      </c>
      <c r="Y21" s="829"/>
      <c r="Z21" s="829" t="str">
        <f t="shared" si="0"/>
        <v>Территория действия тарифа</v>
      </c>
      <c r="AA21" s="829"/>
      <c r="AB21" s="829"/>
      <c r="AC21" s="829"/>
      <c r="AI21" s="808"/>
      <c r="AJ21" s="808"/>
    </row>
    <row r="22" spans="1:36" ht="22.5">
      <c r="A22" s="1210"/>
      <c r="B22" s="1210"/>
      <c r="C22" s="1210">
        <v>1</v>
      </c>
      <c r="D22" s="883"/>
      <c r="E22" s="885"/>
      <c r="F22" s="885"/>
      <c r="G22" s="885"/>
      <c r="H22" s="885"/>
      <c r="I22" s="887"/>
      <c r="J22" s="879"/>
      <c r="K22" s="882"/>
      <c r="L22" s="781" t="str">
        <f>mergeValue(A22) &amp;"."&amp; mergeValue(B22)&amp;"."&amp; mergeValue(C22)</f>
        <v>1.1.1</v>
      </c>
      <c r="M22" s="693" t="s">
        <v>7</v>
      </c>
      <c r="N22" s="646"/>
      <c r="O22" s="1211"/>
      <c r="P22" s="1211"/>
      <c r="Q22" s="1211"/>
      <c r="R22" s="1211"/>
      <c r="S22" s="1211"/>
      <c r="T22" s="1211"/>
      <c r="U22" s="1211"/>
      <c r="V22" s="1211"/>
      <c r="W22" s="630" t="s">
        <v>633</v>
      </c>
      <c r="Y22" s="829"/>
      <c r="Z22" s="829" t="str">
        <f t="shared" si="0"/>
        <v xml:space="preserve">Наименование системы теплоснабжения </v>
      </c>
      <c r="AA22" s="829"/>
      <c r="AB22" s="829"/>
      <c r="AC22" s="829"/>
      <c r="AI22" s="808"/>
      <c r="AJ22" s="808"/>
    </row>
    <row r="23" spans="1:36" ht="22.5">
      <c r="A23" s="1210"/>
      <c r="B23" s="1210"/>
      <c r="C23" s="1210"/>
      <c r="D23" s="1210">
        <v>1</v>
      </c>
      <c r="E23" s="885"/>
      <c r="F23" s="885"/>
      <c r="G23" s="885"/>
      <c r="H23" s="885"/>
      <c r="I23" s="887"/>
      <c r="J23" s="879"/>
      <c r="K23" s="882"/>
      <c r="L23" s="781" t="str">
        <f>mergeValue(A23) &amp;"."&amp; mergeValue(B23)&amp;"."&amp; mergeValue(C23)&amp;"."&amp; mergeValue(D23)</f>
        <v>1.1.1.1</v>
      </c>
      <c r="M23" s="694" t="s">
        <v>22</v>
      </c>
      <c r="N23" s="646"/>
      <c r="O23" s="1211"/>
      <c r="P23" s="1211"/>
      <c r="Q23" s="1211"/>
      <c r="R23" s="1211"/>
      <c r="S23" s="1211"/>
      <c r="T23" s="1211"/>
      <c r="U23" s="1211"/>
      <c r="V23" s="1211"/>
      <c r="W23" s="630" t="s">
        <v>634</v>
      </c>
      <c r="Y23" s="829"/>
      <c r="Z23" s="829" t="str">
        <f t="shared" si="0"/>
        <v xml:space="preserve">Источник тепловой энергии  </v>
      </c>
      <c r="AA23" s="829"/>
      <c r="AB23" s="829"/>
      <c r="AC23" s="829"/>
      <c r="AI23" s="808"/>
      <c r="AJ23" s="808"/>
    </row>
    <row r="24" spans="1:36" ht="101.25">
      <c r="A24" s="1210"/>
      <c r="B24" s="1210"/>
      <c r="C24" s="1210"/>
      <c r="D24" s="1210"/>
      <c r="E24" s="1210">
        <v>1</v>
      </c>
      <c r="F24" s="885"/>
      <c r="G24" s="885"/>
      <c r="H24" s="883">
        <v>1</v>
      </c>
      <c r="I24" s="1210">
        <v>1</v>
      </c>
      <c r="J24" s="885"/>
      <c r="K24" s="890"/>
      <c r="L24" s="781" t="str">
        <f>mergeValue(A24) &amp;"."&amp; mergeValue(B24)&amp;"."&amp; mergeValue(C24)&amp;"."&amp; mergeValue(D24)&amp;"."&amp; mergeValue(E24)</f>
        <v>1.1.1.1.1</v>
      </c>
      <c r="M24" s="554" t="s">
        <v>9</v>
      </c>
      <c r="N24" s="646"/>
      <c r="O24" s="1212"/>
      <c r="P24" s="1212"/>
      <c r="Q24" s="1212"/>
      <c r="R24" s="1212"/>
      <c r="S24" s="1212"/>
      <c r="T24" s="1212"/>
      <c r="U24" s="1212"/>
      <c r="V24" s="1212"/>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10"/>
      <c r="B25" s="1210"/>
      <c r="C25" s="1210"/>
      <c r="D25" s="1210"/>
      <c r="E25" s="1210"/>
      <c r="F25" s="1210">
        <v>1</v>
      </c>
      <c r="G25" s="883"/>
      <c r="H25" s="883"/>
      <c r="I25" s="1210"/>
      <c r="J25" s="1210">
        <v>1</v>
      </c>
      <c r="K25" s="891"/>
      <c r="L25" s="781" t="str">
        <f>mergeValue(A25) &amp;"."&amp; mergeValue(B25)&amp;"."&amp; mergeValue(C25)&amp;"."&amp; mergeValue(D25)&amp;"."&amp; mergeValue(E25)&amp;"."&amp; mergeValue(F25)</f>
        <v>1.1.1.1.1.1</v>
      </c>
      <c r="M25" s="555" t="s">
        <v>10</v>
      </c>
      <c r="N25" s="646"/>
      <c r="O25" s="1212"/>
      <c r="P25" s="1212"/>
      <c r="Q25" s="1212"/>
      <c r="R25" s="1212"/>
      <c r="S25" s="1212"/>
      <c r="T25" s="1212"/>
      <c r="U25" s="1212"/>
      <c r="V25" s="1212"/>
      <c r="W25" s="630" t="s">
        <v>636</v>
      </c>
      <c r="Y25" s="829"/>
      <c r="Z25" s="829" t="str">
        <f t="shared" si="0"/>
        <v>Группа потребителей</v>
      </c>
      <c r="AA25" s="829"/>
      <c r="AB25" s="829"/>
      <c r="AC25" s="829"/>
      <c r="AI25" s="808"/>
      <c r="AJ25" s="808"/>
    </row>
    <row r="26" spans="1:36" ht="189" customHeight="1">
      <c r="A26" s="1210"/>
      <c r="B26" s="1210"/>
      <c r="C26" s="1210"/>
      <c r="D26" s="1210"/>
      <c r="E26" s="1210"/>
      <c r="F26" s="1210"/>
      <c r="G26" s="883">
        <v>1</v>
      </c>
      <c r="H26" s="883"/>
      <c r="I26" s="1210"/>
      <c r="J26" s="1210"/>
      <c r="K26" s="891">
        <v>1</v>
      </c>
      <c r="L26" s="781" t="str">
        <f>mergeValue(A26) &amp;"."&amp; mergeValue(B26)&amp;"."&amp; mergeValue(C26)&amp;"."&amp; mergeValue(D26)&amp;"."&amp; mergeValue(E26)&amp;"."&amp; mergeValue(F26)&amp;"."&amp; mergeValue(G26)</f>
        <v>1.1.1.1.1.1.1</v>
      </c>
      <c r="M26" s="1069"/>
      <c r="N26" s="646"/>
      <c r="O26" s="763"/>
      <c r="P26" s="763"/>
      <c r="Q26" s="1094"/>
      <c r="R26" s="1216"/>
      <c r="S26" s="1217" t="s">
        <v>84</v>
      </c>
      <c r="T26" s="1216"/>
      <c r="U26" s="1217" t="s">
        <v>85</v>
      </c>
      <c r="V26" s="763"/>
      <c r="W26" s="1227" t="s">
        <v>655</v>
      </c>
      <c r="X26" s="808" t="str">
        <f>strCheckDate(O27:V27)</f>
        <v/>
      </c>
      <c r="Y26" s="829"/>
      <c r="Z26" s="829" t="str">
        <f t="shared" si="0"/>
        <v/>
      </c>
      <c r="AA26" s="829"/>
      <c r="AB26" s="829"/>
      <c r="AC26" s="829"/>
      <c r="AI26" s="808"/>
      <c r="AJ26" s="808"/>
    </row>
    <row r="27" spans="1:36" ht="11.25" hidden="1">
      <c r="A27" s="1210"/>
      <c r="B27" s="1210"/>
      <c r="C27" s="1210"/>
      <c r="D27" s="1210"/>
      <c r="E27" s="1210"/>
      <c r="F27" s="1210"/>
      <c r="G27" s="883"/>
      <c r="H27" s="883"/>
      <c r="I27" s="1210"/>
      <c r="J27" s="1210"/>
      <c r="K27" s="891"/>
      <c r="L27" s="800"/>
      <c r="M27" s="646"/>
      <c r="N27" s="646"/>
      <c r="O27" s="763"/>
      <c r="P27" s="763"/>
      <c r="Q27" s="769" t="str">
        <f>R26 &amp; "-" &amp; T26</f>
        <v>-</v>
      </c>
      <c r="R27" s="1216"/>
      <c r="S27" s="1217"/>
      <c r="T27" s="1216"/>
      <c r="U27" s="1217"/>
      <c r="V27" s="763"/>
      <c r="W27" s="1228"/>
      <c r="Y27" s="829"/>
      <c r="Z27" s="829" t="str">
        <f t="shared" si="0"/>
        <v/>
      </c>
      <c r="AA27" s="829"/>
      <c r="AB27" s="829"/>
      <c r="AC27" s="829"/>
      <c r="AI27" s="808"/>
      <c r="AJ27" s="808"/>
    </row>
    <row r="28" spans="1:36" ht="15" customHeight="1">
      <c r="A28" s="1210"/>
      <c r="B28" s="1210"/>
      <c r="C28" s="1210"/>
      <c r="D28" s="1210"/>
      <c r="E28" s="1210"/>
      <c r="F28" s="1210"/>
      <c r="G28" s="885"/>
      <c r="H28" s="883"/>
      <c r="I28" s="1210"/>
      <c r="J28" s="1210"/>
      <c r="K28" s="890"/>
      <c r="L28" s="688"/>
      <c r="M28" s="557" t="s">
        <v>25</v>
      </c>
      <c r="N28" s="765"/>
      <c r="O28" s="765"/>
      <c r="P28" s="765"/>
      <c r="Q28" s="765"/>
      <c r="R28" s="765"/>
      <c r="S28" s="765"/>
      <c r="T28" s="765"/>
      <c r="U28" s="765"/>
      <c r="V28" s="762"/>
      <c r="W28" s="1229"/>
      <c r="Y28" s="829"/>
      <c r="Z28" s="829" t="str">
        <f t="shared" si="0"/>
        <v>Добавить вид теплоносителя (параметры теплоносителя)</v>
      </c>
      <c r="AA28" s="829"/>
      <c r="AB28" s="829"/>
      <c r="AC28" s="829"/>
      <c r="AI28" s="808"/>
      <c r="AJ28" s="808"/>
    </row>
    <row r="29" spans="1:36" ht="15" customHeight="1">
      <c r="A29" s="1210"/>
      <c r="B29" s="1210"/>
      <c r="C29" s="1210"/>
      <c r="D29" s="1210"/>
      <c r="E29" s="1210"/>
      <c r="F29" s="885"/>
      <c r="G29" s="885"/>
      <c r="H29" s="883"/>
      <c r="I29" s="121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0"/>
      <c r="B30" s="1210"/>
      <c r="C30" s="1210"/>
      <c r="D30" s="121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0"/>
      <c r="B31" s="1210"/>
      <c r="C31" s="121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0"/>
      <c r="B32" s="121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4" t="s">
        <v>491</v>
      </c>
      <c r="G2" s="1205"/>
      <c r="H2" s="1206"/>
      <c r="I2" s="640"/>
    </row>
    <row r="3" spans="1:20" ht="3" customHeight="1"/>
    <row r="4" spans="1:20" s="570" customFormat="1" ht="11.25">
      <c r="A4" s="590"/>
      <c r="B4" s="590"/>
      <c r="C4" s="590"/>
      <c r="D4" s="590"/>
      <c r="F4" s="1160" t="s">
        <v>454</v>
      </c>
      <c r="G4" s="1160"/>
      <c r="H4" s="1160"/>
      <c r="I4" s="120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11.11.2021</v>
      </c>
      <c r="I7" s="581" t="s">
        <v>493</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498</v>
      </c>
      <c r="H13" s="604"/>
      <c r="I13" s="1209" t="s">
        <v>591</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403</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593</v>
      </c>
      <c r="H19" s="120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4" t="s">
        <v>631</v>
      </c>
      <c r="M5" s="1224"/>
      <c r="N5" s="1224"/>
      <c r="O5" s="1224"/>
      <c r="P5" s="1224"/>
      <c r="Q5" s="1224"/>
      <c r="R5" s="1224"/>
      <c r="S5" s="1224"/>
      <c r="T5" s="1224"/>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30" t="str">
        <f>IF(NameOrPr_ch="",IF(NameOrPr="","",NameOrPr),NameOrPr_ch)</f>
        <v>Региональная служба по тарифам Ростовской области</v>
      </c>
      <c r="P7" s="1230"/>
      <c r="Q7" s="1230"/>
      <c r="R7" s="1230"/>
      <c r="S7" s="1230"/>
      <c r="T7" s="123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30" t="str">
        <f>IF(datePr_ch="",IF(datePr="","",datePr),datePr_ch)</f>
        <v>26.10.2021</v>
      </c>
      <c r="P8" s="1230"/>
      <c r="Q8" s="1230"/>
      <c r="R8" s="1230"/>
      <c r="S8" s="1230"/>
      <c r="T8" s="123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30" t="str">
        <f>IF(numberPr_ch="",IF(numberPr="","",numberPr),numberPr_ch)</f>
        <v>52/37</v>
      </c>
      <c r="P9" s="1230"/>
      <c r="Q9" s="1230"/>
      <c r="R9" s="1230"/>
      <c r="S9" s="1230"/>
      <c r="T9" s="123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30" t="str">
        <f>IF(IstPub_ch="",IF(IstPub="","",IstPub),IstPub_ch)</f>
        <v>http://pravo.donland.ru/ (номер опубликования: 6145202110290010, дата опубликования: 29.10.2021)</v>
      </c>
      <c r="P10" s="1230"/>
      <c r="Q10" s="1230"/>
      <c r="R10" s="1230"/>
      <c r="S10" s="1230"/>
      <c r="T10" s="123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0"/>
      <c r="P12" s="1250"/>
      <c r="Q12" s="1250"/>
      <c r="R12" s="1250"/>
      <c r="S12" s="1250"/>
      <c r="T12" s="1250"/>
      <c r="U12" s="1250"/>
    </row>
    <row r="13" spans="1:33">
      <c r="J13" s="481"/>
      <c r="K13" s="481"/>
      <c r="L13" s="1160" t="s">
        <v>454</v>
      </c>
      <c r="M13" s="1160"/>
      <c r="N13" s="1160"/>
      <c r="O13" s="1160"/>
      <c r="P13" s="1160"/>
      <c r="Q13" s="1160"/>
      <c r="R13" s="1160"/>
      <c r="S13" s="1160"/>
      <c r="T13" s="1160"/>
      <c r="U13" s="1160"/>
      <c r="V13" s="1160"/>
      <c r="W13" s="1160" t="s">
        <v>455</v>
      </c>
    </row>
    <row r="14" spans="1:33" ht="14.25" customHeight="1">
      <c r="J14" s="481"/>
      <c r="K14" s="481"/>
      <c r="L14" s="1237" t="s">
        <v>92</v>
      </c>
      <c r="M14" s="1237" t="s">
        <v>639</v>
      </c>
      <c r="N14" s="474"/>
      <c r="O14" s="1238" t="s">
        <v>641</v>
      </c>
      <c r="P14" s="1239"/>
      <c r="Q14" s="1239"/>
      <c r="R14" s="1239"/>
      <c r="S14" s="1239"/>
      <c r="T14" s="1240"/>
      <c r="U14" s="1221" t="s">
        <v>341</v>
      </c>
      <c r="V14" s="1249" t="s">
        <v>275</v>
      </c>
      <c r="W14" s="1160"/>
    </row>
    <row r="15" spans="1:33" ht="14.25" customHeight="1">
      <c r="J15" s="481"/>
      <c r="K15" s="481"/>
      <c r="L15" s="1237"/>
      <c r="M15" s="1237"/>
      <c r="N15" s="473"/>
      <c r="O15" s="1243" t="s">
        <v>640</v>
      </c>
      <c r="P15" s="655"/>
      <c r="Q15" s="655"/>
      <c r="R15" s="1219" t="s">
        <v>654</v>
      </c>
      <c r="S15" s="1219"/>
      <c r="T15" s="1220"/>
      <c r="U15" s="1222"/>
      <c r="V15" s="1249"/>
      <c r="W15" s="1160"/>
    </row>
    <row r="16" spans="1:33" ht="30.75" customHeight="1">
      <c r="J16" s="481"/>
      <c r="K16" s="481"/>
      <c r="L16" s="1237"/>
      <c r="M16" s="1237"/>
      <c r="N16" s="472"/>
      <c r="O16" s="1244"/>
      <c r="P16" s="653"/>
      <c r="Q16" s="654"/>
      <c r="R16" s="536" t="s">
        <v>274</v>
      </c>
      <c r="S16" s="1232" t="s">
        <v>273</v>
      </c>
      <c r="T16" s="1233"/>
      <c r="U16" s="1223"/>
      <c r="V16" s="1249"/>
      <c r="W16" s="1160"/>
    </row>
    <row r="17" spans="1:33">
      <c r="J17" s="481"/>
      <c r="K17" s="489">
        <v>1</v>
      </c>
      <c r="L17" s="637" t="s">
        <v>93</v>
      </c>
      <c r="M17" s="637" t="s">
        <v>49</v>
      </c>
      <c r="N17" s="509" t="s">
        <v>49</v>
      </c>
      <c r="O17" s="638">
        <f ca="1">OFFSET(O17,0,-1)+1</f>
        <v>3</v>
      </c>
      <c r="P17" s="639">
        <f ca="1">OFFSET(P17,0,-1)</f>
        <v>3</v>
      </c>
      <c r="Q17" s="639">
        <f ca="1">OFFSET(Q17,0,-1)</f>
        <v>3</v>
      </c>
      <c r="R17" s="638">
        <f ca="1">OFFSET(R17,0,-1)+1</f>
        <v>4</v>
      </c>
      <c r="S17" s="1253">
        <f ca="1">OFFSET(S17,0,-1)+1</f>
        <v>5</v>
      </c>
      <c r="T17" s="1253"/>
      <c r="U17" s="638">
        <f ca="1">OFFSET(U17,0,-2)+1</f>
        <v>6</v>
      </c>
      <c r="V17" s="639">
        <f ca="1">OFFSET(V17,0,-1)</f>
        <v>6</v>
      </c>
      <c r="W17" s="638">
        <f ca="1">OFFSET(W17,0,-1)+1</f>
        <v>7</v>
      </c>
    </row>
    <row r="18" spans="1:33" ht="22.5">
      <c r="A18" s="1210">
        <v>1</v>
      </c>
      <c r="B18" s="901"/>
      <c r="C18" s="901"/>
      <c r="D18" s="901"/>
      <c r="E18" s="902"/>
      <c r="F18" s="903"/>
      <c r="G18" s="903"/>
      <c r="H18" s="903"/>
      <c r="I18" s="904"/>
      <c r="J18" s="899"/>
      <c r="K18" s="906"/>
      <c r="L18" s="593">
        <f>mergeValue(A18)</f>
        <v>1</v>
      </c>
      <c r="M18" s="641" t="s">
        <v>20</v>
      </c>
      <c r="N18" s="580"/>
      <c r="O18" s="1251"/>
      <c r="P18" s="1251"/>
      <c r="Q18" s="1251"/>
      <c r="R18" s="1251"/>
      <c r="S18" s="1251"/>
      <c r="T18" s="1251"/>
      <c r="U18" s="1251"/>
      <c r="V18" s="1251"/>
      <c r="W18" s="630" t="s">
        <v>476</v>
      </c>
    </row>
    <row r="19" spans="1:33" ht="22.5">
      <c r="A19" s="1210"/>
      <c r="B19" s="1210">
        <v>1</v>
      </c>
      <c r="C19" s="901"/>
      <c r="D19" s="901"/>
      <c r="E19" s="903"/>
      <c r="F19" s="903"/>
      <c r="G19" s="903"/>
      <c r="H19" s="903"/>
      <c r="I19" s="898"/>
      <c r="J19" s="897"/>
      <c r="K19" s="900"/>
      <c r="L19" s="593" t="str">
        <f>mergeValue(A19) &amp;"."&amp; mergeValue(B19)</f>
        <v>1.1</v>
      </c>
      <c r="M19" s="546" t="s">
        <v>16</v>
      </c>
      <c r="N19" s="580"/>
      <c r="O19" s="1251"/>
      <c r="P19" s="1251"/>
      <c r="Q19" s="1251"/>
      <c r="R19" s="1251"/>
      <c r="S19" s="1251"/>
      <c r="T19" s="1251"/>
      <c r="U19" s="1251"/>
      <c r="V19" s="1251"/>
      <c r="W19" s="630" t="s">
        <v>477</v>
      </c>
    </row>
    <row r="20" spans="1:33" ht="22.5">
      <c r="A20" s="1210"/>
      <c r="B20" s="1210"/>
      <c r="C20" s="1210">
        <v>1</v>
      </c>
      <c r="D20" s="901"/>
      <c r="E20" s="903"/>
      <c r="F20" s="903"/>
      <c r="G20" s="903"/>
      <c r="H20" s="903"/>
      <c r="I20" s="905"/>
      <c r="J20" s="897"/>
      <c r="K20" s="900"/>
      <c r="L20" s="593" t="str">
        <f>mergeValue(A20) &amp;"."&amp; mergeValue(B20)&amp;"."&amp; mergeValue(C20)</f>
        <v>1.1.1</v>
      </c>
      <c r="M20" s="547" t="s">
        <v>7</v>
      </c>
      <c r="N20" s="580"/>
      <c r="O20" s="1251"/>
      <c r="P20" s="1251"/>
      <c r="Q20" s="1251"/>
      <c r="R20" s="1251"/>
      <c r="S20" s="1251"/>
      <c r="T20" s="1251"/>
      <c r="U20" s="1251"/>
      <c r="V20" s="1251"/>
      <c r="W20" s="630" t="s">
        <v>633</v>
      </c>
    </row>
    <row r="21" spans="1:33" ht="22.5">
      <c r="A21" s="1210"/>
      <c r="B21" s="1210"/>
      <c r="C21" s="1210"/>
      <c r="D21" s="1210">
        <v>1</v>
      </c>
      <c r="E21" s="903"/>
      <c r="F21" s="903"/>
      <c r="G21" s="903"/>
      <c r="H21" s="903"/>
      <c r="I21" s="905"/>
      <c r="J21" s="897"/>
      <c r="K21" s="900"/>
      <c r="L21" s="593" t="str">
        <f>mergeValue(A21) &amp;"."&amp; mergeValue(B21)&amp;"."&amp; mergeValue(C21)&amp;"."&amp; mergeValue(D21)</f>
        <v>1.1.1.1</v>
      </c>
      <c r="M21" s="548" t="s">
        <v>22</v>
      </c>
      <c r="N21" s="580"/>
      <c r="O21" s="1251"/>
      <c r="P21" s="1251"/>
      <c r="Q21" s="1251"/>
      <c r="R21" s="1251"/>
      <c r="S21" s="1251"/>
      <c r="T21" s="1251"/>
      <c r="U21" s="1251"/>
      <c r="V21" s="1251"/>
      <c r="W21" s="630" t="s">
        <v>634</v>
      </c>
    </row>
    <row r="22" spans="1:33" ht="101.25">
      <c r="A22" s="1210"/>
      <c r="B22" s="1210"/>
      <c r="C22" s="1210"/>
      <c r="D22" s="1210"/>
      <c r="E22" s="1210">
        <v>1</v>
      </c>
      <c r="F22" s="903"/>
      <c r="G22" s="903"/>
      <c r="H22" s="901">
        <v>1</v>
      </c>
      <c r="I22" s="1210">
        <v>1</v>
      </c>
      <c r="J22" s="903"/>
      <c r="K22" s="908"/>
      <c r="L22" s="593" t="str">
        <f>mergeValue(A22) &amp;"."&amp; mergeValue(B22)&amp;"."&amp; mergeValue(C22)&amp;"."&amp; mergeValue(D22)&amp;"."&amp; mergeValue(E22)</f>
        <v>1.1.1.1.1</v>
      </c>
      <c r="M22" s="554" t="s">
        <v>9</v>
      </c>
      <c r="N22" s="581"/>
      <c r="O22" s="1212"/>
      <c r="P22" s="1212"/>
      <c r="Q22" s="1212"/>
      <c r="R22" s="1212"/>
      <c r="S22" s="1212"/>
      <c r="T22" s="1212"/>
      <c r="U22" s="1212"/>
      <c r="V22" s="1212"/>
      <c r="W22" s="630" t="s">
        <v>638</v>
      </c>
    </row>
    <row r="23" spans="1:33" ht="90">
      <c r="A23" s="1210"/>
      <c r="B23" s="1210"/>
      <c r="C23" s="1210"/>
      <c r="D23" s="1210"/>
      <c r="E23" s="1210"/>
      <c r="F23" s="1210">
        <v>1</v>
      </c>
      <c r="G23" s="901"/>
      <c r="H23" s="901"/>
      <c r="I23" s="1210"/>
      <c r="J23" s="1210">
        <v>1</v>
      </c>
      <c r="K23" s="909"/>
      <c r="L23" s="593" t="str">
        <f>mergeValue(A23) &amp;"."&amp; mergeValue(B23)&amp;"."&amp; mergeValue(C23)&amp;"."&amp; mergeValue(D23)&amp;"."&amp; mergeValue(E23)&amp;"."&amp; mergeValue(F23)</f>
        <v>1.1.1.1.1.1</v>
      </c>
      <c r="M23" s="555" t="s">
        <v>10</v>
      </c>
      <c r="N23" s="581"/>
      <c r="O23" s="1213"/>
      <c r="P23" s="1214"/>
      <c r="Q23" s="1214"/>
      <c r="R23" s="1214"/>
      <c r="S23" s="1214"/>
      <c r="T23" s="1214"/>
      <c r="U23" s="1214"/>
      <c r="V23" s="1215"/>
      <c r="W23" s="630" t="s">
        <v>636</v>
      </c>
      <c r="Y23" s="504" t="str">
        <f>strCheckUnique(Z23:Z26)</f>
        <v/>
      </c>
      <c r="AA23" s="504" t="str">
        <f>IF(O23="","",O23 &amp; ":_")</f>
        <v/>
      </c>
    </row>
    <row r="24" spans="1:33" ht="189" customHeight="1">
      <c r="A24" s="1210"/>
      <c r="B24" s="1210"/>
      <c r="C24" s="1210"/>
      <c r="D24" s="1210"/>
      <c r="E24" s="1210"/>
      <c r="F24" s="1210"/>
      <c r="G24" s="901">
        <v>1</v>
      </c>
      <c r="H24" s="901"/>
      <c r="I24" s="1210"/>
      <c r="J24" s="1210"/>
      <c r="K24" s="909">
        <v>1</v>
      </c>
      <c r="L24" s="593" t="str">
        <f>mergeValue(A24) &amp;"."&amp; mergeValue(B24)&amp;"."&amp; mergeValue(C24)&amp;"."&amp; mergeValue(D24)&amp;"."&amp; mergeValue(E24)&amp;"."&amp; mergeValue(F24)&amp;"."&amp; mergeValue(G24)</f>
        <v>1.1.1.1.1.1.1</v>
      </c>
      <c r="M24" s="1069"/>
      <c r="N24" s="586"/>
      <c r="O24" s="1078"/>
      <c r="P24" s="562"/>
      <c r="Q24" s="562"/>
      <c r="R24" s="1252"/>
      <c r="S24" s="1217" t="s">
        <v>84</v>
      </c>
      <c r="T24" s="1252"/>
      <c r="U24" s="1217" t="s">
        <v>85</v>
      </c>
      <c r="V24" s="578"/>
      <c r="W24" s="1227" t="s">
        <v>656</v>
      </c>
      <c r="X24" s="500" t="str">
        <f>strCheckDate(O25:V25)</f>
        <v/>
      </c>
      <c r="Y24" s="504"/>
      <c r="Z24" s="504" t="str">
        <f>IF(M24="","",M24 )</f>
        <v/>
      </c>
      <c r="AA24" s="504"/>
      <c r="AB24" s="504"/>
      <c r="AC24" s="504"/>
    </row>
    <row r="25" spans="1:33" ht="11.25" hidden="1">
      <c r="A25" s="1210"/>
      <c r="B25" s="1210"/>
      <c r="C25" s="1210"/>
      <c r="D25" s="1210"/>
      <c r="E25" s="1210"/>
      <c r="F25" s="1210"/>
      <c r="G25" s="901"/>
      <c r="H25" s="901"/>
      <c r="I25" s="1210"/>
      <c r="J25" s="1210"/>
      <c r="K25" s="909"/>
      <c r="L25" s="600"/>
      <c r="M25" s="646"/>
      <c r="N25" s="586"/>
      <c r="O25" s="584"/>
      <c r="P25" s="562"/>
      <c r="Q25" s="584" t="str">
        <f>R24 &amp; "-" &amp; T24</f>
        <v>-</v>
      </c>
      <c r="R25" s="1216"/>
      <c r="S25" s="1217"/>
      <c r="T25" s="1216"/>
      <c r="U25" s="1217"/>
      <c r="V25" s="578"/>
      <c r="W25" s="1228"/>
    </row>
    <row r="26" spans="1:33" s="475" customFormat="1" ht="15" customHeight="1">
      <c r="A26" s="1210"/>
      <c r="B26" s="1210"/>
      <c r="C26" s="1210"/>
      <c r="D26" s="1210"/>
      <c r="E26" s="1210"/>
      <c r="F26" s="1210"/>
      <c r="G26" s="903"/>
      <c r="H26" s="901"/>
      <c r="I26" s="1210"/>
      <c r="J26" s="1210"/>
      <c r="K26" s="908"/>
      <c r="L26" s="538"/>
      <c r="M26" s="557" t="s">
        <v>25</v>
      </c>
      <c r="N26" s="551"/>
      <c r="O26" s="545"/>
      <c r="P26" s="545"/>
      <c r="Q26" s="545"/>
      <c r="R26" s="573"/>
      <c r="S26" s="564"/>
      <c r="T26" s="563"/>
      <c r="U26" s="551"/>
      <c r="V26" s="560"/>
      <c r="W26" s="1229"/>
      <c r="X26" s="501"/>
      <c r="Y26" s="501"/>
      <c r="Z26" s="501"/>
      <c r="AA26" s="501"/>
      <c r="AB26" s="501"/>
      <c r="AC26" s="501"/>
      <c r="AD26" s="501"/>
      <c r="AE26" s="501"/>
      <c r="AF26" s="501"/>
      <c r="AG26" s="501"/>
    </row>
    <row r="27" spans="1:33" s="475" customFormat="1" ht="15" customHeight="1">
      <c r="A27" s="1210"/>
      <c r="B27" s="1210"/>
      <c r="C27" s="1210"/>
      <c r="D27" s="1210"/>
      <c r="E27" s="1210"/>
      <c r="F27" s="903"/>
      <c r="G27" s="903"/>
      <c r="H27" s="901"/>
      <c r="I27" s="121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10"/>
      <c r="B28" s="1210"/>
      <c r="C28" s="1210"/>
      <c r="D28" s="121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10"/>
      <c r="B29" s="1210"/>
      <c r="C29" s="121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10"/>
      <c r="B30" s="121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1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4" t="s">
        <v>491</v>
      </c>
      <c r="G2" s="1205"/>
      <c r="H2" s="1206"/>
      <c r="I2" s="640"/>
    </row>
    <row r="3" spans="1:20" ht="3" customHeight="1"/>
    <row r="4" spans="1:20" s="570" customFormat="1" ht="11.25">
      <c r="A4" s="590"/>
      <c r="B4" s="590"/>
      <c r="C4" s="590"/>
      <c r="D4" s="590"/>
      <c r="F4" s="1160" t="s">
        <v>454</v>
      </c>
      <c r="G4" s="1160"/>
      <c r="H4" s="1160"/>
      <c r="I4" s="120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11.11.2021</v>
      </c>
      <c r="I7" s="581" t="s">
        <v>493</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494</v>
      </c>
      <c r="H8" s="604" t="str">
        <f>IF('Перечень тарифов'!R21="","наименование отсутствует","" &amp; 'Перечень тарифов'!R21 &amp; "")</f>
        <v>Открытая</v>
      </c>
      <c r="I8" s="581" t="s">
        <v>590</v>
      </c>
      <c r="J8" s="615"/>
      <c r="K8" s="590"/>
      <c r="L8" s="590"/>
      <c r="M8" s="590"/>
      <c r="N8" s="590"/>
      <c r="O8" s="590"/>
      <c r="P8" s="590"/>
      <c r="Q8" s="590"/>
      <c r="R8" s="590"/>
      <c r="S8" s="590"/>
      <c r="T8" s="590"/>
    </row>
    <row r="9" spans="1:20" s="570" customFormat="1" ht="22.5">
      <c r="A9" s="1208"/>
      <c r="B9" s="590"/>
      <c r="C9" s="590"/>
      <c r="D9" s="590"/>
      <c r="F9" s="616" t="str">
        <f>"3." &amp;mergeValue(A9)</f>
        <v>3.1</v>
      </c>
      <c r="G9" s="632" t="s">
        <v>495</v>
      </c>
      <c r="H9" s="604" t="str">
        <f>IF('Перечень тарифов'!F21="","наименование отсутствует","" &amp; 'Перечень тарифов'!F21 &amp; "")</f>
        <v>Сбыт. Тепловая энергия; Сбыт. Теплоноситель</v>
      </c>
      <c r="I9" s="581" t="s">
        <v>588</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497</v>
      </c>
      <c r="H12" s="604" t="str">
        <f>IF(Территории!H13="","","" &amp; Территории!H13 &amp; "")</f>
        <v>Город Ростов-на-Дону</v>
      </c>
      <c r="I12" s="581" t="s">
        <v>500</v>
      </c>
      <c r="J12" s="615"/>
      <c r="K12" s="590"/>
      <c r="L12" s="590"/>
      <c r="M12" s="590"/>
      <c r="N12" s="590"/>
      <c r="O12" s="590"/>
      <c r="P12" s="590"/>
      <c r="Q12" s="590"/>
      <c r="R12" s="590"/>
      <c r="S12" s="590"/>
      <c r="T12" s="590"/>
    </row>
    <row r="13" spans="1:20" s="570" customFormat="1" ht="56.25">
      <c r="A13" s="1208"/>
      <c r="B13" s="1208"/>
      <c r="C13" s="1208"/>
      <c r="D13" s="623">
        <v>1</v>
      </c>
      <c r="F13" s="616" t="str">
        <f>"4."&amp;mergeValue(A13) &amp;"."&amp;mergeValue(B13)&amp;"."&amp;mergeValue(C13)&amp;"."&amp;mergeValue(D13)</f>
        <v>4.1.1.1.1</v>
      </c>
      <c r="G13" s="633" t="s">
        <v>498</v>
      </c>
      <c r="H13" s="604" t="str">
        <f>IF(Территории!R14="","","" &amp; Территории!R14 &amp; "")</f>
        <v>Город Ростов-на-Дону (60701000)</v>
      </c>
      <c r="I13" s="1106"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3" t="s">
        <v>593</v>
      </c>
      <c r="H15" s="1203"/>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K4" zoomScaleNormal="100" workbookViewId="0">
      <selection activeCell="O23" sqref="O23:AC23"/>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23.710937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4.7109375" style="523" customWidth="1"/>
    <col min="30" max="30" width="115.7109375" style="523" customWidth="1"/>
    <col min="31" max="42" width="10.5703125" style="585"/>
    <col min="43" max="263" width="10.5703125" style="523"/>
    <col min="264" max="271" width="0" style="523" hidden="1" customWidth="1"/>
    <col min="272" max="274" width="3.7109375" style="523" customWidth="1"/>
    <col min="275" max="275" width="12.7109375" style="523" customWidth="1"/>
    <col min="276" max="276" width="47.42578125" style="523" customWidth="1"/>
    <col min="277" max="280" width="0" style="523" hidden="1" customWidth="1"/>
    <col min="281" max="281" width="11.7109375" style="523" customWidth="1"/>
    <col min="282" max="282" width="6.42578125" style="523" bestFit="1" customWidth="1"/>
    <col min="283" max="283" width="11.7109375" style="523" customWidth="1"/>
    <col min="284" max="284" width="0" style="523" hidden="1" customWidth="1"/>
    <col min="285" max="285" width="3.7109375" style="523" customWidth="1"/>
    <col min="286" max="286" width="11.140625" style="523" bestFit="1" customWidth="1"/>
    <col min="287" max="519" width="10.5703125" style="523"/>
    <col min="520" max="527" width="0" style="523" hidden="1" customWidth="1"/>
    <col min="528" max="530" width="3.7109375" style="523" customWidth="1"/>
    <col min="531" max="531" width="12.7109375" style="523" customWidth="1"/>
    <col min="532" max="532" width="47.42578125" style="523" customWidth="1"/>
    <col min="533" max="536" width="0" style="523" hidden="1" customWidth="1"/>
    <col min="537" max="537" width="11.7109375" style="523" customWidth="1"/>
    <col min="538" max="538" width="6.42578125" style="523" bestFit="1" customWidth="1"/>
    <col min="539" max="539" width="11.7109375" style="523" customWidth="1"/>
    <col min="540" max="540" width="0" style="523" hidden="1" customWidth="1"/>
    <col min="541" max="541" width="3.7109375" style="523" customWidth="1"/>
    <col min="542" max="542" width="11.140625" style="523" bestFit="1" customWidth="1"/>
    <col min="543" max="775" width="10.5703125" style="523"/>
    <col min="776" max="783" width="0" style="523" hidden="1" customWidth="1"/>
    <col min="784" max="786" width="3.7109375" style="523" customWidth="1"/>
    <col min="787" max="787" width="12.7109375" style="523" customWidth="1"/>
    <col min="788" max="788" width="47.42578125" style="523" customWidth="1"/>
    <col min="789" max="792" width="0" style="523" hidden="1" customWidth="1"/>
    <col min="793" max="793" width="11.7109375" style="523" customWidth="1"/>
    <col min="794" max="794" width="6.42578125" style="523" bestFit="1" customWidth="1"/>
    <col min="795" max="795" width="11.7109375" style="523" customWidth="1"/>
    <col min="796" max="796" width="0" style="523" hidden="1" customWidth="1"/>
    <col min="797" max="797" width="3.7109375" style="523" customWidth="1"/>
    <col min="798" max="798" width="11.140625" style="523" bestFit="1" customWidth="1"/>
    <col min="799" max="1031" width="10.5703125" style="523"/>
    <col min="1032" max="1039" width="0" style="523" hidden="1" customWidth="1"/>
    <col min="1040" max="1042" width="3.7109375" style="523" customWidth="1"/>
    <col min="1043" max="1043" width="12.7109375" style="523" customWidth="1"/>
    <col min="1044" max="1044" width="47.42578125" style="523" customWidth="1"/>
    <col min="1045" max="1048" width="0" style="523" hidden="1" customWidth="1"/>
    <col min="1049" max="1049" width="11.7109375" style="523" customWidth="1"/>
    <col min="1050" max="1050" width="6.42578125" style="523" bestFit="1" customWidth="1"/>
    <col min="1051" max="1051" width="11.7109375" style="523" customWidth="1"/>
    <col min="1052" max="1052" width="0" style="523" hidden="1" customWidth="1"/>
    <col min="1053" max="1053" width="3.7109375" style="523" customWidth="1"/>
    <col min="1054" max="1054" width="11.140625" style="523" bestFit="1" customWidth="1"/>
    <col min="1055" max="1287" width="10.5703125" style="523"/>
    <col min="1288" max="1295" width="0" style="523" hidden="1" customWidth="1"/>
    <col min="1296" max="1298" width="3.7109375" style="523" customWidth="1"/>
    <col min="1299" max="1299" width="12.7109375" style="523" customWidth="1"/>
    <col min="1300" max="1300" width="47.42578125" style="523" customWidth="1"/>
    <col min="1301" max="1304" width="0" style="523" hidden="1" customWidth="1"/>
    <col min="1305" max="1305" width="11.7109375" style="523" customWidth="1"/>
    <col min="1306" max="1306" width="6.42578125" style="523" bestFit="1" customWidth="1"/>
    <col min="1307" max="1307" width="11.7109375" style="523" customWidth="1"/>
    <col min="1308" max="1308" width="0" style="523" hidden="1" customWidth="1"/>
    <col min="1309" max="1309" width="3.7109375" style="523" customWidth="1"/>
    <col min="1310" max="1310" width="11.140625" style="523" bestFit="1" customWidth="1"/>
    <col min="1311" max="1543" width="10.5703125" style="523"/>
    <col min="1544" max="1551" width="0" style="523" hidden="1" customWidth="1"/>
    <col min="1552" max="1554" width="3.7109375" style="523" customWidth="1"/>
    <col min="1555" max="1555" width="12.7109375" style="523" customWidth="1"/>
    <col min="1556" max="1556" width="47.42578125" style="523" customWidth="1"/>
    <col min="1557" max="1560" width="0" style="523" hidden="1" customWidth="1"/>
    <col min="1561" max="1561" width="11.7109375" style="523" customWidth="1"/>
    <col min="1562" max="1562" width="6.42578125" style="523" bestFit="1" customWidth="1"/>
    <col min="1563" max="1563" width="11.7109375" style="523" customWidth="1"/>
    <col min="1564" max="1564" width="0" style="523" hidden="1" customWidth="1"/>
    <col min="1565" max="1565" width="3.7109375" style="523" customWidth="1"/>
    <col min="1566" max="1566" width="11.140625" style="523" bestFit="1" customWidth="1"/>
    <col min="1567" max="1799" width="10.5703125" style="523"/>
    <col min="1800" max="1807" width="0" style="523" hidden="1" customWidth="1"/>
    <col min="1808" max="1810" width="3.7109375" style="523" customWidth="1"/>
    <col min="1811" max="1811" width="12.7109375" style="523" customWidth="1"/>
    <col min="1812" max="1812" width="47.42578125" style="523" customWidth="1"/>
    <col min="1813" max="1816" width="0" style="523" hidden="1" customWidth="1"/>
    <col min="1817" max="1817" width="11.7109375" style="523" customWidth="1"/>
    <col min="1818" max="1818" width="6.42578125" style="523" bestFit="1" customWidth="1"/>
    <col min="1819" max="1819" width="11.7109375" style="523" customWidth="1"/>
    <col min="1820" max="1820" width="0" style="523" hidden="1" customWidth="1"/>
    <col min="1821" max="1821" width="3.7109375" style="523" customWidth="1"/>
    <col min="1822" max="1822" width="11.140625" style="523" bestFit="1" customWidth="1"/>
    <col min="1823" max="2055" width="10.5703125" style="523"/>
    <col min="2056" max="2063" width="0" style="523" hidden="1" customWidth="1"/>
    <col min="2064" max="2066" width="3.7109375" style="523" customWidth="1"/>
    <col min="2067" max="2067" width="12.7109375" style="523" customWidth="1"/>
    <col min="2068" max="2068" width="47.42578125" style="523" customWidth="1"/>
    <col min="2069" max="2072" width="0" style="523" hidden="1" customWidth="1"/>
    <col min="2073" max="2073" width="11.7109375" style="523" customWidth="1"/>
    <col min="2074" max="2074" width="6.42578125" style="523" bestFit="1" customWidth="1"/>
    <col min="2075" max="2075" width="11.7109375" style="523" customWidth="1"/>
    <col min="2076" max="2076" width="0" style="523" hidden="1" customWidth="1"/>
    <col min="2077" max="2077" width="3.7109375" style="523" customWidth="1"/>
    <col min="2078" max="2078" width="11.140625" style="523" bestFit="1" customWidth="1"/>
    <col min="2079" max="2311" width="10.5703125" style="523"/>
    <col min="2312" max="2319" width="0" style="523" hidden="1" customWidth="1"/>
    <col min="2320" max="2322" width="3.7109375" style="523" customWidth="1"/>
    <col min="2323" max="2323" width="12.7109375" style="523" customWidth="1"/>
    <col min="2324" max="2324" width="47.42578125" style="523" customWidth="1"/>
    <col min="2325" max="2328" width="0" style="523" hidden="1" customWidth="1"/>
    <col min="2329" max="2329" width="11.7109375" style="523" customWidth="1"/>
    <col min="2330" max="2330" width="6.42578125" style="523" bestFit="1" customWidth="1"/>
    <col min="2331" max="2331" width="11.7109375" style="523" customWidth="1"/>
    <col min="2332" max="2332" width="0" style="523" hidden="1" customWidth="1"/>
    <col min="2333" max="2333" width="3.7109375" style="523" customWidth="1"/>
    <col min="2334" max="2334" width="11.140625" style="523" bestFit="1" customWidth="1"/>
    <col min="2335" max="2567" width="10.5703125" style="523"/>
    <col min="2568" max="2575" width="0" style="523" hidden="1" customWidth="1"/>
    <col min="2576" max="2578" width="3.7109375" style="523" customWidth="1"/>
    <col min="2579" max="2579" width="12.7109375" style="523" customWidth="1"/>
    <col min="2580" max="2580" width="47.42578125" style="523" customWidth="1"/>
    <col min="2581" max="2584" width="0" style="523" hidden="1" customWidth="1"/>
    <col min="2585" max="2585" width="11.7109375" style="523" customWidth="1"/>
    <col min="2586" max="2586" width="6.42578125" style="523" bestFit="1" customWidth="1"/>
    <col min="2587" max="2587" width="11.7109375" style="523" customWidth="1"/>
    <col min="2588" max="2588" width="0" style="523" hidden="1" customWidth="1"/>
    <col min="2589" max="2589" width="3.7109375" style="523" customWidth="1"/>
    <col min="2590" max="2590" width="11.140625" style="523" bestFit="1" customWidth="1"/>
    <col min="2591" max="2823" width="10.5703125" style="523"/>
    <col min="2824" max="2831" width="0" style="523" hidden="1" customWidth="1"/>
    <col min="2832" max="2834" width="3.7109375" style="523" customWidth="1"/>
    <col min="2835" max="2835" width="12.7109375" style="523" customWidth="1"/>
    <col min="2836" max="2836" width="47.42578125" style="523" customWidth="1"/>
    <col min="2837" max="2840" width="0" style="523" hidden="1" customWidth="1"/>
    <col min="2841" max="2841" width="11.7109375" style="523" customWidth="1"/>
    <col min="2842" max="2842" width="6.42578125" style="523" bestFit="1" customWidth="1"/>
    <col min="2843" max="2843" width="11.7109375" style="523" customWidth="1"/>
    <col min="2844" max="2844" width="0" style="523" hidden="1" customWidth="1"/>
    <col min="2845" max="2845" width="3.7109375" style="523" customWidth="1"/>
    <col min="2846" max="2846" width="11.140625" style="523" bestFit="1" customWidth="1"/>
    <col min="2847" max="3079" width="10.5703125" style="523"/>
    <col min="3080" max="3087" width="0" style="523" hidden="1" customWidth="1"/>
    <col min="3088" max="3090" width="3.7109375" style="523" customWidth="1"/>
    <col min="3091" max="3091" width="12.7109375" style="523" customWidth="1"/>
    <col min="3092" max="3092" width="47.42578125" style="523" customWidth="1"/>
    <col min="3093" max="3096" width="0" style="523" hidden="1" customWidth="1"/>
    <col min="3097" max="3097" width="11.7109375" style="523" customWidth="1"/>
    <col min="3098" max="3098" width="6.42578125" style="523" bestFit="1" customWidth="1"/>
    <col min="3099" max="3099" width="11.7109375" style="523" customWidth="1"/>
    <col min="3100" max="3100" width="0" style="523" hidden="1" customWidth="1"/>
    <col min="3101" max="3101" width="3.7109375" style="523" customWidth="1"/>
    <col min="3102" max="3102" width="11.140625" style="523" bestFit="1" customWidth="1"/>
    <col min="3103" max="3335" width="10.5703125" style="523"/>
    <col min="3336" max="3343" width="0" style="523" hidden="1" customWidth="1"/>
    <col min="3344" max="3346" width="3.7109375" style="523" customWidth="1"/>
    <col min="3347" max="3347" width="12.7109375" style="523" customWidth="1"/>
    <col min="3348" max="3348" width="47.42578125" style="523" customWidth="1"/>
    <col min="3349" max="3352" width="0" style="523" hidden="1" customWidth="1"/>
    <col min="3353" max="3353" width="11.7109375" style="523" customWidth="1"/>
    <col min="3354" max="3354" width="6.42578125" style="523" bestFit="1" customWidth="1"/>
    <col min="3355" max="3355" width="11.7109375" style="523" customWidth="1"/>
    <col min="3356" max="3356" width="0" style="523" hidden="1" customWidth="1"/>
    <col min="3357" max="3357" width="3.7109375" style="523" customWidth="1"/>
    <col min="3358" max="3358" width="11.140625" style="523" bestFit="1" customWidth="1"/>
    <col min="3359" max="3591" width="10.5703125" style="523"/>
    <col min="3592" max="3599" width="0" style="523" hidden="1" customWidth="1"/>
    <col min="3600" max="3602" width="3.7109375" style="523" customWidth="1"/>
    <col min="3603" max="3603" width="12.7109375" style="523" customWidth="1"/>
    <col min="3604" max="3604" width="47.42578125" style="523" customWidth="1"/>
    <col min="3605" max="3608" width="0" style="523" hidden="1" customWidth="1"/>
    <col min="3609" max="3609" width="11.7109375" style="523" customWidth="1"/>
    <col min="3610" max="3610" width="6.42578125" style="523" bestFit="1" customWidth="1"/>
    <col min="3611" max="3611" width="11.7109375" style="523" customWidth="1"/>
    <col min="3612" max="3612" width="0" style="523" hidden="1" customWidth="1"/>
    <col min="3613" max="3613" width="3.7109375" style="523" customWidth="1"/>
    <col min="3614" max="3614" width="11.140625" style="523" bestFit="1" customWidth="1"/>
    <col min="3615" max="3847" width="10.5703125" style="523"/>
    <col min="3848" max="3855" width="0" style="523" hidden="1" customWidth="1"/>
    <col min="3856" max="3858" width="3.7109375" style="523" customWidth="1"/>
    <col min="3859" max="3859" width="12.7109375" style="523" customWidth="1"/>
    <col min="3860" max="3860" width="47.42578125" style="523" customWidth="1"/>
    <col min="3861" max="3864" width="0" style="523" hidden="1" customWidth="1"/>
    <col min="3865" max="3865" width="11.7109375" style="523" customWidth="1"/>
    <col min="3866" max="3866" width="6.42578125" style="523" bestFit="1" customWidth="1"/>
    <col min="3867" max="3867" width="11.7109375" style="523" customWidth="1"/>
    <col min="3868" max="3868" width="0" style="523" hidden="1" customWidth="1"/>
    <col min="3869" max="3869" width="3.7109375" style="523" customWidth="1"/>
    <col min="3870" max="3870" width="11.140625" style="523" bestFit="1" customWidth="1"/>
    <col min="3871" max="4103" width="10.5703125" style="523"/>
    <col min="4104" max="4111" width="0" style="523" hidden="1" customWidth="1"/>
    <col min="4112" max="4114" width="3.7109375" style="523" customWidth="1"/>
    <col min="4115" max="4115" width="12.7109375" style="523" customWidth="1"/>
    <col min="4116" max="4116" width="47.42578125" style="523" customWidth="1"/>
    <col min="4117" max="4120" width="0" style="523" hidden="1" customWidth="1"/>
    <col min="4121" max="4121" width="11.7109375" style="523" customWidth="1"/>
    <col min="4122" max="4122" width="6.42578125" style="523" bestFit="1" customWidth="1"/>
    <col min="4123" max="4123" width="11.7109375" style="523" customWidth="1"/>
    <col min="4124" max="4124" width="0" style="523" hidden="1" customWidth="1"/>
    <col min="4125" max="4125" width="3.7109375" style="523" customWidth="1"/>
    <col min="4126" max="4126" width="11.140625" style="523" bestFit="1" customWidth="1"/>
    <col min="4127" max="4359" width="10.5703125" style="523"/>
    <col min="4360" max="4367" width="0" style="523" hidden="1" customWidth="1"/>
    <col min="4368" max="4370" width="3.7109375" style="523" customWidth="1"/>
    <col min="4371" max="4371" width="12.7109375" style="523" customWidth="1"/>
    <col min="4372" max="4372" width="47.42578125" style="523" customWidth="1"/>
    <col min="4373" max="4376" width="0" style="523" hidden="1" customWidth="1"/>
    <col min="4377" max="4377" width="11.7109375" style="523" customWidth="1"/>
    <col min="4378" max="4378" width="6.42578125" style="523" bestFit="1" customWidth="1"/>
    <col min="4379" max="4379" width="11.7109375" style="523" customWidth="1"/>
    <col min="4380" max="4380" width="0" style="523" hidden="1" customWidth="1"/>
    <col min="4381" max="4381" width="3.7109375" style="523" customWidth="1"/>
    <col min="4382" max="4382" width="11.140625" style="523" bestFit="1" customWidth="1"/>
    <col min="4383" max="4615" width="10.5703125" style="523"/>
    <col min="4616" max="4623" width="0" style="523" hidden="1" customWidth="1"/>
    <col min="4624" max="4626" width="3.7109375" style="523" customWidth="1"/>
    <col min="4627" max="4627" width="12.7109375" style="523" customWidth="1"/>
    <col min="4628" max="4628" width="47.42578125" style="523" customWidth="1"/>
    <col min="4629" max="4632" width="0" style="523" hidden="1" customWidth="1"/>
    <col min="4633" max="4633" width="11.7109375" style="523" customWidth="1"/>
    <col min="4634" max="4634" width="6.42578125" style="523" bestFit="1" customWidth="1"/>
    <col min="4635" max="4635" width="11.7109375" style="523" customWidth="1"/>
    <col min="4636" max="4636" width="0" style="523" hidden="1" customWidth="1"/>
    <col min="4637" max="4637" width="3.7109375" style="523" customWidth="1"/>
    <col min="4638" max="4638" width="11.140625" style="523" bestFit="1" customWidth="1"/>
    <col min="4639" max="4871" width="10.5703125" style="523"/>
    <col min="4872" max="4879" width="0" style="523" hidden="1" customWidth="1"/>
    <col min="4880" max="4882" width="3.7109375" style="523" customWidth="1"/>
    <col min="4883" max="4883" width="12.7109375" style="523" customWidth="1"/>
    <col min="4884" max="4884" width="47.42578125" style="523" customWidth="1"/>
    <col min="4885" max="4888" width="0" style="523" hidden="1" customWidth="1"/>
    <col min="4889" max="4889" width="11.7109375" style="523" customWidth="1"/>
    <col min="4890" max="4890" width="6.42578125" style="523" bestFit="1" customWidth="1"/>
    <col min="4891" max="4891" width="11.7109375" style="523" customWidth="1"/>
    <col min="4892" max="4892" width="0" style="523" hidden="1" customWidth="1"/>
    <col min="4893" max="4893" width="3.7109375" style="523" customWidth="1"/>
    <col min="4894" max="4894" width="11.140625" style="523" bestFit="1" customWidth="1"/>
    <col min="4895" max="5127" width="10.5703125" style="523"/>
    <col min="5128" max="5135" width="0" style="523" hidden="1" customWidth="1"/>
    <col min="5136" max="5138" width="3.7109375" style="523" customWidth="1"/>
    <col min="5139" max="5139" width="12.7109375" style="523" customWidth="1"/>
    <col min="5140" max="5140" width="47.42578125" style="523" customWidth="1"/>
    <col min="5141" max="5144" width="0" style="523" hidden="1" customWidth="1"/>
    <col min="5145" max="5145" width="11.7109375" style="523" customWidth="1"/>
    <col min="5146" max="5146" width="6.42578125" style="523" bestFit="1" customWidth="1"/>
    <col min="5147" max="5147" width="11.7109375" style="523" customWidth="1"/>
    <col min="5148" max="5148" width="0" style="523" hidden="1" customWidth="1"/>
    <col min="5149" max="5149" width="3.7109375" style="523" customWidth="1"/>
    <col min="5150" max="5150" width="11.140625" style="523" bestFit="1" customWidth="1"/>
    <col min="5151" max="5383" width="10.5703125" style="523"/>
    <col min="5384" max="5391" width="0" style="523" hidden="1" customWidth="1"/>
    <col min="5392" max="5394" width="3.7109375" style="523" customWidth="1"/>
    <col min="5395" max="5395" width="12.7109375" style="523" customWidth="1"/>
    <col min="5396" max="5396" width="47.42578125" style="523" customWidth="1"/>
    <col min="5397" max="5400" width="0" style="523" hidden="1" customWidth="1"/>
    <col min="5401" max="5401" width="11.7109375" style="523" customWidth="1"/>
    <col min="5402" max="5402" width="6.42578125" style="523" bestFit="1" customWidth="1"/>
    <col min="5403" max="5403" width="11.7109375" style="523" customWidth="1"/>
    <col min="5404" max="5404" width="0" style="523" hidden="1" customWidth="1"/>
    <col min="5405" max="5405" width="3.7109375" style="523" customWidth="1"/>
    <col min="5406" max="5406" width="11.140625" style="523" bestFit="1" customWidth="1"/>
    <col min="5407" max="5639" width="10.5703125" style="523"/>
    <col min="5640" max="5647" width="0" style="523" hidden="1" customWidth="1"/>
    <col min="5648" max="5650" width="3.7109375" style="523" customWidth="1"/>
    <col min="5651" max="5651" width="12.7109375" style="523" customWidth="1"/>
    <col min="5652" max="5652" width="47.42578125" style="523" customWidth="1"/>
    <col min="5653" max="5656" width="0" style="523" hidden="1" customWidth="1"/>
    <col min="5657" max="5657" width="11.7109375" style="523" customWidth="1"/>
    <col min="5658" max="5658" width="6.42578125" style="523" bestFit="1" customWidth="1"/>
    <col min="5659" max="5659" width="11.7109375" style="523" customWidth="1"/>
    <col min="5660" max="5660" width="0" style="523" hidden="1" customWidth="1"/>
    <col min="5661" max="5661" width="3.7109375" style="523" customWidth="1"/>
    <col min="5662" max="5662" width="11.140625" style="523" bestFit="1" customWidth="1"/>
    <col min="5663" max="5895" width="10.5703125" style="523"/>
    <col min="5896" max="5903" width="0" style="523" hidden="1" customWidth="1"/>
    <col min="5904" max="5906" width="3.7109375" style="523" customWidth="1"/>
    <col min="5907" max="5907" width="12.7109375" style="523" customWidth="1"/>
    <col min="5908" max="5908" width="47.42578125" style="523" customWidth="1"/>
    <col min="5909" max="5912" width="0" style="523" hidden="1" customWidth="1"/>
    <col min="5913" max="5913" width="11.7109375" style="523" customWidth="1"/>
    <col min="5914" max="5914" width="6.42578125" style="523" bestFit="1" customWidth="1"/>
    <col min="5915" max="5915" width="11.7109375" style="523" customWidth="1"/>
    <col min="5916" max="5916" width="0" style="523" hidden="1" customWidth="1"/>
    <col min="5917" max="5917" width="3.7109375" style="523" customWidth="1"/>
    <col min="5918" max="5918" width="11.140625" style="523" bestFit="1" customWidth="1"/>
    <col min="5919" max="6151" width="10.5703125" style="523"/>
    <col min="6152" max="6159" width="0" style="523" hidden="1" customWidth="1"/>
    <col min="6160" max="6162" width="3.7109375" style="523" customWidth="1"/>
    <col min="6163" max="6163" width="12.7109375" style="523" customWidth="1"/>
    <col min="6164" max="6164" width="47.42578125" style="523" customWidth="1"/>
    <col min="6165" max="6168" width="0" style="523" hidden="1" customWidth="1"/>
    <col min="6169" max="6169" width="11.7109375" style="523" customWidth="1"/>
    <col min="6170" max="6170" width="6.42578125" style="523" bestFit="1" customWidth="1"/>
    <col min="6171" max="6171" width="11.7109375" style="523" customWidth="1"/>
    <col min="6172" max="6172" width="0" style="523" hidden="1" customWidth="1"/>
    <col min="6173" max="6173" width="3.7109375" style="523" customWidth="1"/>
    <col min="6174" max="6174" width="11.140625" style="523" bestFit="1" customWidth="1"/>
    <col min="6175" max="6407" width="10.5703125" style="523"/>
    <col min="6408" max="6415" width="0" style="523" hidden="1" customWidth="1"/>
    <col min="6416" max="6418" width="3.7109375" style="523" customWidth="1"/>
    <col min="6419" max="6419" width="12.7109375" style="523" customWidth="1"/>
    <col min="6420" max="6420" width="47.42578125" style="523" customWidth="1"/>
    <col min="6421" max="6424" width="0" style="523" hidden="1" customWidth="1"/>
    <col min="6425" max="6425" width="11.7109375" style="523" customWidth="1"/>
    <col min="6426" max="6426" width="6.42578125" style="523" bestFit="1" customWidth="1"/>
    <col min="6427" max="6427" width="11.7109375" style="523" customWidth="1"/>
    <col min="6428" max="6428" width="0" style="523" hidden="1" customWidth="1"/>
    <col min="6429" max="6429" width="3.7109375" style="523" customWidth="1"/>
    <col min="6430" max="6430" width="11.140625" style="523" bestFit="1" customWidth="1"/>
    <col min="6431" max="6663" width="10.5703125" style="523"/>
    <col min="6664" max="6671" width="0" style="523" hidden="1" customWidth="1"/>
    <col min="6672" max="6674" width="3.7109375" style="523" customWidth="1"/>
    <col min="6675" max="6675" width="12.7109375" style="523" customWidth="1"/>
    <col min="6676" max="6676" width="47.42578125" style="523" customWidth="1"/>
    <col min="6677" max="6680" width="0" style="523" hidden="1" customWidth="1"/>
    <col min="6681" max="6681" width="11.7109375" style="523" customWidth="1"/>
    <col min="6682" max="6682" width="6.42578125" style="523" bestFit="1" customWidth="1"/>
    <col min="6683" max="6683" width="11.7109375" style="523" customWidth="1"/>
    <col min="6684" max="6684" width="0" style="523" hidden="1" customWidth="1"/>
    <col min="6685" max="6685" width="3.7109375" style="523" customWidth="1"/>
    <col min="6686" max="6686" width="11.140625" style="523" bestFit="1" customWidth="1"/>
    <col min="6687" max="6919" width="10.5703125" style="523"/>
    <col min="6920" max="6927" width="0" style="523" hidden="1" customWidth="1"/>
    <col min="6928" max="6930" width="3.7109375" style="523" customWidth="1"/>
    <col min="6931" max="6931" width="12.7109375" style="523" customWidth="1"/>
    <col min="6932" max="6932" width="47.42578125" style="523" customWidth="1"/>
    <col min="6933" max="6936" width="0" style="523" hidden="1" customWidth="1"/>
    <col min="6937" max="6937" width="11.7109375" style="523" customWidth="1"/>
    <col min="6938" max="6938" width="6.42578125" style="523" bestFit="1" customWidth="1"/>
    <col min="6939" max="6939" width="11.7109375" style="523" customWidth="1"/>
    <col min="6940" max="6940" width="0" style="523" hidden="1" customWidth="1"/>
    <col min="6941" max="6941" width="3.7109375" style="523" customWidth="1"/>
    <col min="6942" max="6942" width="11.140625" style="523" bestFit="1" customWidth="1"/>
    <col min="6943" max="7175" width="10.5703125" style="523"/>
    <col min="7176" max="7183" width="0" style="523" hidden="1" customWidth="1"/>
    <col min="7184" max="7186" width="3.7109375" style="523" customWidth="1"/>
    <col min="7187" max="7187" width="12.7109375" style="523" customWidth="1"/>
    <col min="7188" max="7188" width="47.42578125" style="523" customWidth="1"/>
    <col min="7189" max="7192" width="0" style="523" hidden="1" customWidth="1"/>
    <col min="7193" max="7193" width="11.7109375" style="523" customWidth="1"/>
    <col min="7194" max="7194" width="6.42578125" style="523" bestFit="1" customWidth="1"/>
    <col min="7195" max="7195" width="11.7109375" style="523" customWidth="1"/>
    <col min="7196" max="7196" width="0" style="523" hidden="1" customWidth="1"/>
    <col min="7197" max="7197" width="3.7109375" style="523" customWidth="1"/>
    <col min="7198" max="7198" width="11.140625" style="523" bestFit="1" customWidth="1"/>
    <col min="7199" max="7431" width="10.5703125" style="523"/>
    <col min="7432" max="7439" width="0" style="523" hidden="1" customWidth="1"/>
    <col min="7440" max="7442" width="3.7109375" style="523" customWidth="1"/>
    <col min="7443" max="7443" width="12.7109375" style="523" customWidth="1"/>
    <col min="7444" max="7444" width="47.42578125" style="523" customWidth="1"/>
    <col min="7445" max="7448" width="0" style="523" hidden="1" customWidth="1"/>
    <col min="7449" max="7449" width="11.7109375" style="523" customWidth="1"/>
    <col min="7450" max="7450" width="6.42578125" style="523" bestFit="1" customWidth="1"/>
    <col min="7451" max="7451" width="11.7109375" style="523" customWidth="1"/>
    <col min="7452" max="7452" width="0" style="523" hidden="1" customWidth="1"/>
    <col min="7453" max="7453" width="3.7109375" style="523" customWidth="1"/>
    <col min="7454" max="7454" width="11.140625" style="523" bestFit="1" customWidth="1"/>
    <col min="7455" max="7687" width="10.5703125" style="523"/>
    <col min="7688" max="7695" width="0" style="523" hidden="1" customWidth="1"/>
    <col min="7696" max="7698" width="3.7109375" style="523" customWidth="1"/>
    <col min="7699" max="7699" width="12.7109375" style="523" customWidth="1"/>
    <col min="7700" max="7700" width="47.42578125" style="523" customWidth="1"/>
    <col min="7701" max="7704" width="0" style="523" hidden="1" customWidth="1"/>
    <col min="7705" max="7705" width="11.7109375" style="523" customWidth="1"/>
    <col min="7706" max="7706" width="6.42578125" style="523" bestFit="1" customWidth="1"/>
    <col min="7707" max="7707" width="11.7109375" style="523" customWidth="1"/>
    <col min="7708" max="7708" width="0" style="523" hidden="1" customWidth="1"/>
    <col min="7709" max="7709" width="3.7109375" style="523" customWidth="1"/>
    <col min="7710" max="7710" width="11.140625" style="523" bestFit="1" customWidth="1"/>
    <col min="7711" max="7943" width="10.5703125" style="523"/>
    <col min="7944" max="7951" width="0" style="523" hidden="1" customWidth="1"/>
    <col min="7952" max="7954" width="3.7109375" style="523" customWidth="1"/>
    <col min="7955" max="7955" width="12.7109375" style="523" customWidth="1"/>
    <col min="7956" max="7956" width="47.42578125" style="523" customWidth="1"/>
    <col min="7957" max="7960" width="0" style="523" hidden="1" customWidth="1"/>
    <col min="7961" max="7961" width="11.7109375" style="523" customWidth="1"/>
    <col min="7962" max="7962" width="6.42578125" style="523" bestFit="1" customWidth="1"/>
    <col min="7963" max="7963" width="11.7109375" style="523" customWidth="1"/>
    <col min="7964" max="7964" width="0" style="523" hidden="1" customWidth="1"/>
    <col min="7965" max="7965" width="3.7109375" style="523" customWidth="1"/>
    <col min="7966" max="7966" width="11.140625" style="523" bestFit="1" customWidth="1"/>
    <col min="7967" max="8199" width="10.5703125" style="523"/>
    <col min="8200" max="8207" width="0" style="523" hidden="1" customWidth="1"/>
    <col min="8208" max="8210" width="3.7109375" style="523" customWidth="1"/>
    <col min="8211" max="8211" width="12.7109375" style="523" customWidth="1"/>
    <col min="8212" max="8212" width="47.42578125" style="523" customWidth="1"/>
    <col min="8213" max="8216" width="0" style="523" hidden="1" customWidth="1"/>
    <col min="8217" max="8217" width="11.7109375" style="523" customWidth="1"/>
    <col min="8218" max="8218" width="6.42578125" style="523" bestFit="1" customWidth="1"/>
    <col min="8219" max="8219" width="11.7109375" style="523" customWidth="1"/>
    <col min="8220" max="8220" width="0" style="523" hidden="1" customWidth="1"/>
    <col min="8221" max="8221" width="3.7109375" style="523" customWidth="1"/>
    <col min="8222" max="8222" width="11.140625" style="523" bestFit="1" customWidth="1"/>
    <col min="8223" max="8455" width="10.5703125" style="523"/>
    <col min="8456" max="8463" width="0" style="523" hidden="1" customWidth="1"/>
    <col min="8464" max="8466" width="3.7109375" style="523" customWidth="1"/>
    <col min="8467" max="8467" width="12.7109375" style="523" customWidth="1"/>
    <col min="8468" max="8468" width="47.42578125" style="523" customWidth="1"/>
    <col min="8469" max="8472" width="0" style="523" hidden="1" customWidth="1"/>
    <col min="8473" max="8473" width="11.7109375" style="523" customWidth="1"/>
    <col min="8474" max="8474" width="6.42578125" style="523" bestFit="1" customWidth="1"/>
    <col min="8475" max="8475" width="11.7109375" style="523" customWidth="1"/>
    <col min="8476" max="8476" width="0" style="523" hidden="1" customWidth="1"/>
    <col min="8477" max="8477" width="3.7109375" style="523" customWidth="1"/>
    <col min="8478" max="8478" width="11.140625" style="523" bestFit="1" customWidth="1"/>
    <col min="8479" max="8711" width="10.5703125" style="523"/>
    <col min="8712" max="8719" width="0" style="523" hidden="1" customWidth="1"/>
    <col min="8720" max="8722" width="3.7109375" style="523" customWidth="1"/>
    <col min="8723" max="8723" width="12.7109375" style="523" customWidth="1"/>
    <col min="8724" max="8724" width="47.42578125" style="523" customWidth="1"/>
    <col min="8725" max="8728" width="0" style="523" hidden="1" customWidth="1"/>
    <col min="8729" max="8729" width="11.7109375" style="523" customWidth="1"/>
    <col min="8730" max="8730" width="6.42578125" style="523" bestFit="1" customWidth="1"/>
    <col min="8731" max="8731" width="11.7109375" style="523" customWidth="1"/>
    <col min="8732" max="8732" width="0" style="523" hidden="1" customWidth="1"/>
    <col min="8733" max="8733" width="3.7109375" style="523" customWidth="1"/>
    <col min="8734" max="8734" width="11.140625" style="523" bestFit="1" customWidth="1"/>
    <col min="8735" max="8967" width="10.5703125" style="523"/>
    <col min="8968" max="8975" width="0" style="523" hidden="1" customWidth="1"/>
    <col min="8976" max="8978" width="3.7109375" style="523" customWidth="1"/>
    <col min="8979" max="8979" width="12.7109375" style="523" customWidth="1"/>
    <col min="8980" max="8980" width="47.42578125" style="523" customWidth="1"/>
    <col min="8981" max="8984" width="0" style="523" hidden="1" customWidth="1"/>
    <col min="8985" max="8985" width="11.7109375" style="523" customWidth="1"/>
    <col min="8986" max="8986" width="6.42578125" style="523" bestFit="1" customWidth="1"/>
    <col min="8987" max="8987" width="11.7109375" style="523" customWidth="1"/>
    <col min="8988" max="8988" width="0" style="523" hidden="1" customWidth="1"/>
    <col min="8989" max="8989" width="3.7109375" style="523" customWidth="1"/>
    <col min="8990" max="8990" width="11.140625" style="523" bestFit="1" customWidth="1"/>
    <col min="8991" max="9223" width="10.5703125" style="523"/>
    <col min="9224" max="9231" width="0" style="523" hidden="1" customWidth="1"/>
    <col min="9232" max="9234" width="3.7109375" style="523" customWidth="1"/>
    <col min="9235" max="9235" width="12.7109375" style="523" customWidth="1"/>
    <col min="9236" max="9236" width="47.42578125" style="523" customWidth="1"/>
    <col min="9237" max="9240" width="0" style="523" hidden="1" customWidth="1"/>
    <col min="9241" max="9241" width="11.7109375" style="523" customWidth="1"/>
    <col min="9242" max="9242" width="6.42578125" style="523" bestFit="1" customWidth="1"/>
    <col min="9243" max="9243" width="11.7109375" style="523" customWidth="1"/>
    <col min="9244" max="9244" width="0" style="523" hidden="1" customWidth="1"/>
    <col min="9245" max="9245" width="3.7109375" style="523" customWidth="1"/>
    <col min="9246" max="9246" width="11.140625" style="523" bestFit="1" customWidth="1"/>
    <col min="9247" max="9479" width="10.5703125" style="523"/>
    <col min="9480" max="9487" width="0" style="523" hidden="1" customWidth="1"/>
    <col min="9488" max="9490" width="3.7109375" style="523" customWidth="1"/>
    <col min="9491" max="9491" width="12.7109375" style="523" customWidth="1"/>
    <col min="9492" max="9492" width="47.42578125" style="523" customWidth="1"/>
    <col min="9493" max="9496" width="0" style="523" hidden="1" customWidth="1"/>
    <col min="9497" max="9497" width="11.7109375" style="523" customWidth="1"/>
    <col min="9498" max="9498" width="6.42578125" style="523" bestFit="1" customWidth="1"/>
    <col min="9499" max="9499" width="11.7109375" style="523" customWidth="1"/>
    <col min="9500" max="9500" width="0" style="523" hidden="1" customWidth="1"/>
    <col min="9501" max="9501" width="3.7109375" style="523" customWidth="1"/>
    <col min="9502" max="9502" width="11.140625" style="523" bestFit="1" customWidth="1"/>
    <col min="9503" max="9735" width="10.5703125" style="523"/>
    <col min="9736" max="9743" width="0" style="523" hidden="1" customWidth="1"/>
    <col min="9744" max="9746" width="3.7109375" style="523" customWidth="1"/>
    <col min="9747" max="9747" width="12.7109375" style="523" customWidth="1"/>
    <col min="9748" max="9748" width="47.42578125" style="523" customWidth="1"/>
    <col min="9749" max="9752" width="0" style="523" hidden="1" customWidth="1"/>
    <col min="9753" max="9753" width="11.7109375" style="523" customWidth="1"/>
    <col min="9754" max="9754" width="6.42578125" style="523" bestFit="1" customWidth="1"/>
    <col min="9755" max="9755" width="11.7109375" style="523" customWidth="1"/>
    <col min="9756" max="9756" width="0" style="523" hidden="1" customWidth="1"/>
    <col min="9757" max="9757" width="3.7109375" style="523" customWidth="1"/>
    <col min="9758" max="9758" width="11.140625" style="523" bestFit="1" customWidth="1"/>
    <col min="9759" max="9991" width="10.5703125" style="523"/>
    <col min="9992" max="9999" width="0" style="523" hidden="1" customWidth="1"/>
    <col min="10000" max="10002" width="3.7109375" style="523" customWidth="1"/>
    <col min="10003" max="10003" width="12.7109375" style="523" customWidth="1"/>
    <col min="10004" max="10004" width="47.42578125" style="523" customWidth="1"/>
    <col min="10005" max="10008" width="0" style="523" hidden="1" customWidth="1"/>
    <col min="10009" max="10009" width="11.7109375" style="523" customWidth="1"/>
    <col min="10010" max="10010" width="6.42578125" style="523" bestFit="1" customWidth="1"/>
    <col min="10011" max="10011" width="11.7109375" style="523" customWidth="1"/>
    <col min="10012" max="10012" width="0" style="523" hidden="1" customWidth="1"/>
    <col min="10013" max="10013" width="3.7109375" style="523" customWidth="1"/>
    <col min="10014" max="10014" width="11.140625" style="523" bestFit="1" customWidth="1"/>
    <col min="10015" max="10247" width="10.5703125" style="523"/>
    <col min="10248" max="10255" width="0" style="523" hidden="1" customWidth="1"/>
    <col min="10256" max="10258" width="3.7109375" style="523" customWidth="1"/>
    <col min="10259" max="10259" width="12.7109375" style="523" customWidth="1"/>
    <col min="10260" max="10260" width="47.42578125" style="523" customWidth="1"/>
    <col min="10261" max="10264" width="0" style="523" hidden="1" customWidth="1"/>
    <col min="10265" max="10265" width="11.7109375" style="523" customWidth="1"/>
    <col min="10266" max="10266" width="6.42578125" style="523" bestFit="1" customWidth="1"/>
    <col min="10267" max="10267" width="11.7109375" style="523" customWidth="1"/>
    <col min="10268" max="10268" width="0" style="523" hidden="1" customWidth="1"/>
    <col min="10269" max="10269" width="3.7109375" style="523" customWidth="1"/>
    <col min="10270" max="10270" width="11.140625" style="523" bestFit="1" customWidth="1"/>
    <col min="10271" max="10503" width="10.5703125" style="523"/>
    <col min="10504" max="10511" width="0" style="523" hidden="1" customWidth="1"/>
    <col min="10512" max="10514" width="3.7109375" style="523" customWidth="1"/>
    <col min="10515" max="10515" width="12.7109375" style="523" customWidth="1"/>
    <col min="10516" max="10516" width="47.42578125" style="523" customWidth="1"/>
    <col min="10517" max="10520" width="0" style="523" hidden="1" customWidth="1"/>
    <col min="10521" max="10521" width="11.7109375" style="523" customWidth="1"/>
    <col min="10522" max="10522" width="6.42578125" style="523" bestFit="1" customWidth="1"/>
    <col min="10523" max="10523" width="11.7109375" style="523" customWidth="1"/>
    <col min="10524" max="10524" width="0" style="523" hidden="1" customWidth="1"/>
    <col min="10525" max="10525" width="3.7109375" style="523" customWidth="1"/>
    <col min="10526" max="10526" width="11.140625" style="523" bestFit="1" customWidth="1"/>
    <col min="10527" max="10759" width="10.5703125" style="523"/>
    <col min="10760" max="10767" width="0" style="523" hidden="1" customWidth="1"/>
    <col min="10768" max="10770" width="3.7109375" style="523" customWidth="1"/>
    <col min="10771" max="10771" width="12.7109375" style="523" customWidth="1"/>
    <col min="10772" max="10772" width="47.42578125" style="523" customWidth="1"/>
    <col min="10773" max="10776" width="0" style="523" hidden="1" customWidth="1"/>
    <col min="10777" max="10777" width="11.7109375" style="523" customWidth="1"/>
    <col min="10778" max="10778" width="6.42578125" style="523" bestFit="1" customWidth="1"/>
    <col min="10779" max="10779" width="11.7109375" style="523" customWidth="1"/>
    <col min="10780" max="10780" width="0" style="523" hidden="1" customWidth="1"/>
    <col min="10781" max="10781" width="3.7109375" style="523" customWidth="1"/>
    <col min="10782" max="10782" width="11.140625" style="523" bestFit="1" customWidth="1"/>
    <col min="10783" max="11015" width="10.5703125" style="523"/>
    <col min="11016" max="11023" width="0" style="523" hidden="1" customWidth="1"/>
    <col min="11024" max="11026" width="3.7109375" style="523" customWidth="1"/>
    <col min="11027" max="11027" width="12.7109375" style="523" customWidth="1"/>
    <col min="11028" max="11028" width="47.42578125" style="523" customWidth="1"/>
    <col min="11029" max="11032" width="0" style="523" hidden="1" customWidth="1"/>
    <col min="11033" max="11033" width="11.7109375" style="523" customWidth="1"/>
    <col min="11034" max="11034" width="6.42578125" style="523" bestFit="1" customWidth="1"/>
    <col min="11035" max="11035" width="11.7109375" style="523" customWidth="1"/>
    <col min="11036" max="11036" width="0" style="523" hidden="1" customWidth="1"/>
    <col min="11037" max="11037" width="3.7109375" style="523" customWidth="1"/>
    <col min="11038" max="11038" width="11.140625" style="523" bestFit="1" customWidth="1"/>
    <col min="11039" max="11271" width="10.5703125" style="523"/>
    <col min="11272" max="11279" width="0" style="523" hidden="1" customWidth="1"/>
    <col min="11280" max="11282" width="3.7109375" style="523" customWidth="1"/>
    <col min="11283" max="11283" width="12.7109375" style="523" customWidth="1"/>
    <col min="11284" max="11284" width="47.42578125" style="523" customWidth="1"/>
    <col min="11285" max="11288" width="0" style="523" hidden="1" customWidth="1"/>
    <col min="11289" max="11289" width="11.7109375" style="523" customWidth="1"/>
    <col min="11290" max="11290" width="6.42578125" style="523" bestFit="1" customWidth="1"/>
    <col min="11291" max="11291" width="11.7109375" style="523" customWidth="1"/>
    <col min="11292" max="11292" width="0" style="523" hidden="1" customWidth="1"/>
    <col min="11293" max="11293" width="3.7109375" style="523" customWidth="1"/>
    <col min="11294" max="11294" width="11.140625" style="523" bestFit="1" customWidth="1"/>
    <col min="11295" max="11527" width="10.5703125" style="523"/>
    <col min="11528" max="11535" width="0" style="523" hidden="1" customWidth="1"/>
    <col min="11536" max="11538" width="3.7109375" style="523" customWidth="1"/>
    <col min="11539" max="11539" width="12.7109375" style="523" customWidth="1"/>
    <col min="11540" max="11540" width="47.42578125" style="523" customWidth="1"/>
    <col min="11541" max="11544" width="0" style="523" hidden="1" customWidth="1"/>
    <col min="11545" max="11545" width="11.7109375" style="523" customWidth="1"/>
    <col min="11546" max="11546" width="6.42578125" style="523" bestFit="1" customWidth="1"/>
    <col min="11547" max="11547" width="11.7109375" style="523" customWidth="1"/>
    <col min="11548" max="11548" width="0" style="523" hidden="1" customWidth="1"/>
    <col min="11549" max="11549" width="3.7109375" style="523" customWidth="1"/>
    <col min="11550" max="11550" width="11.140625" style="523" bestFit="1" customWidth="1"/>
    <col min="11551" max="11783" width="10.5703125" style="523"/>
    <col min="11784" max="11791" width="0" style="523" hidden="1" customWidth="1"/>
    <col min="11792" max="11794" width="3.7109375" style="523" customWidth="1"/>
    <col min="11795" max="11795" width="12.7109375" style="523" customWidth="1"/>
    <col min="11796" max="11796" width="47.42578125" style="523" customWidth="1"/>
    <col min="11797" max="11800" width="0" style="523" hidden="1" customWidth="1"/>
    <col min="11801" max="11801" width="11.7109375" style="523" customWidth="1"/>
    <col min="11802" max="11802" width="6.42578125" style="523" bestFit="1" customWidth="1"/>
    <col min="11803" max="11803" width="11.7109375" style="523" customWidth="1"/>
    <col min="11804" max="11804" width="0" style="523" hidden="1" customWidth="1"/>
    <col min="11805" max="11805" width="3.7109375" style="523" customWidth="1"/>
    <col min="11806" max="11806" width="11.140625" style="523" bestFit="1" customWidth="1"/>
    <col min="11807" max="12039" width="10.5703125" style="523"/>
    <col min="12040" max="12047" width="0" style="523" hidden="1" customWidth="1"/>
    <col min="12048" max="12050" width="3.7109375" style="523" customWidth="1"/>
    <col min="12051" max="12051" width="12.7109375" style="523" customWidth="1"/>
    <col min="12052" max="12052" width="47.42578125" style="523" customWidth="1"/>
    <col min="12053" max="12056" width="0" style="523" hidden="1" customWidth="1"/>
    <col min="12057" max="12057" width="11.7109375" style="523" customWidth="1"/>
    <col min="12058" max="12058" width="6.42578125" style="523" bestFit="1" customWidth="1"/>
    <col min="12059" max="12059" width="11.7109375" style="523" customWidth="1"/>
    <col min="12060" max="12060" width="0" style="523" hidden="1" customWidth="1"/>
    <col min="12061" max="12061" width="3.7109375" style="523" customWidth="1"/>
    <col min="12062" max="12062" width="11.140625" style="523" bestFit="1" customWidth="1"/>
    <col min="12063" max="12295" width="10.5703125" style="523"/>
    <col min="12296" max="12303" width="0" style="523" hidden="1" customWidth="1"/>
    <col min="12304" max="12306" width="3.7109375" style="523" customWidth="1"/>
    <col min="12307" max="12307" width="12.7109375" style="523" customWidth="1"/>
    <col min="12308" max="12308" width="47.42578125" style="523" customWidth="1"/>
    <col min="12309" max="12312" width="0" style="523" hidden="1" customWidth="1"/>
    <col min="12313" max="12313" width="11.7109375" style="523" customWidth="1"/>
    <col min="12314" max="12314" width="6.42578125" style="523" bestFit="1" customWidth="1"/>
    <col min="12315" max="12315" width="11.7109375" style="523" customWidth="1"/>
    <col min="12316" max="12316" width="0" style="523" hidden="1" customWidth="1"/>
    <col min="12317" max="12317" width="3.7109375" style="523" customWidth="1"/>
    <col min="12318" max="12318" width="11.140625" style="523" bestFit="1" customWidth="1"/>
    <col min="12319" max="12551" width="10.5703125" style="523"/>
    <col min="12552" max="12559" width="0" style="523" hidden="1" customWidth="1"/>
    <col min="12560" max="12562" width="3.7109375" style="523" customWidth="1"/>
    <col min="12563" max="12563" width="12.7109375" style="523" customWidth="1"/>
    <col min="12564" max="12564" width="47.42578125" style="523" customWidth="1"/>
    <col min="12565" max="12568" width="0" style="523" hidden="1" customWidth="1"/>
    <col min="12569" max="12569" width="11.7109375" style="523" customWidth="1"/>
    <col min="12570" max="12570" width="6.42578125" style="523" bestFit="1" customWidth="1"/>
    <col min="12571" max="12571" width="11.7109375" style="523" customWidth="1"/>
    <col min="12572" max="12572" width="0" style="523" hidden="1" customWidth="1"/>
    <col min="12573" max="12573" width="3.7109375" style="523" customWidth="1"/>
    <col min="12574" max="12574" width="11.140625" style="523" bestFit="1" customWidth="1"/>
    <col min="12575" max="12807" width="10.5703125" style="523"/>
    <col min="12808" max="12815" width="0" style="523" hidden="1" customWidth="1"/>
    <col min="12816" max="12818" width="3.7109375" style="523" customWidth="1"/>
    <col min="12819" max="12819" width="12.7109375" style="523" customWidth="1"/>
    <col min="12820" max="12820" width="47.42578125" style="523" customWidth="1"/>
    <col min="12821" max="12824" width="0" style="523" hidden="1" customWidth="1"/>
    <col min="12825" max="12825" width="11.7109375" style="523" customWidth="1"/>
    <col min="12826" max="12826" width="6.42578125" style="523" bestFit="1" customWidth="1"/>
    <col min="12827" max="12827" width="11.7109375" style="523" customWidth="1"/>
    <col min="12828" max="12828" width="0" style="523" hidden="1" customWidth="1"/>
    <col min="12829" max="12829" width="3.7109375" style="523" customWidth="1"/>
    <col min="12830" max="12830" width="11.140625" style="523" bestFit="1" customWidth="1"/>
    <col min="12831" max="13063" width="10.5703125" style="523"/>
    <col min="13064" max="13071" width="0" style="523" hidden="1" customWidth="1"/>
    <col min="13072" max="13074" width="3.7109375" style="523" customWidth="1"/>
    <col min="13075" max="13075" width="12.7109375" style="523" customWidth="1"/>
    <col min="13076" max="13076" width="47.42578125" style="523" customWidth="1"/>
    <col min="13077" max="13080" width="0" style="523" hidden="1" customWidth="1"/>
    <col min="13081" max="13081" width="11.7109375" style="523" customWidth="1"/>
    <col min="13082" max="13082" width="6.42578125" style="523" bestFit="1" customWidth="1"/>
    <col min="13083" max="13083" width="11.7109375" style="523" customWidth="1"/>
    <col min="13084" max="13084" width="0" style="523" hidden="1" customWidth="1"/>
    <col min="13085" max="13085" width="3.7109375" style="523" customWidth="1"/>
    <col min="13086" max="13086" width="11.140625" style="523" bestFit="1" customWidth="1"/>
    <col min="13087" max="13319" width="10.5703125" style="523"/>
    <col min="13320" max="13327" width="0" style="523" hidden="1" customWidth="1"/>
    <col min="13328" max="13330" width="3.7109375" style="523" customWidth="1"/>
    <col min="13331" max="13331" width="12.7109375" style="523" customWidth="1"/>
    <col min="13332" max="13332" width="47.42578125" style="523" customWidth="1"/>
    <col min="13333" max="13336" width="0" style="523" hidden="1" customWidth="1"/>
    <col min="13337" max="13337" width="11.7109375" style="523" customWidth="1"/>
    <col min="13338" max="13338" width="6.42578125" style="523" bestFit="1" customWidth="1"/>
    <col min="13339" max="13339" width="11.7109375" style="523" customWidth="1"/>
    <col min="13340" max="13340" width="0" style="523" hidden="1" customWidth="1"/>
    <col min="13341" max="13341" width="3.7109375" style="523" customWidth="1"/>
    <col min="13342" max="13342" width="11.140625" style="523" bestFit="1" customWidth="1"/>
    <col min="13343" max="13575" width="10.5703125" style="523"/>
    <col min="13576" max="13583" width="0" style="523" hidden="1" customWidth="1"/>
    <col min="13584" max="13586" width="3.7109375" style="523" customWidth="1"/>
    <col min="13587" max="13587" width="12.7109375" style="523" customWidth="1"/>
    <col min="13588" max="13588" width="47.42578125" style="523" customWidth="1"/>
    <col min="13589" max="13592" width="0" style="523" hidden="1" customWidth="1"/>
    <col min="13593" max="13593" width="11.7109375" style="523" customWidth="1"/>
    <col min="13594" max="13594" width="6.42578125" style="523" bestFit="1" customWidth="1"/>
    <col min="13595" max="13595" width="11.7109375" style="523" customWidth="1"/>
    <col min="13596" max="13596" width="0" style="523" hidden="1" customWidth="1"/>
    <col min="13597" max="13597" width="3.7109375" style="523" customWidth="1"/>
    <col min="13598" max="13598" width="11.140625" style="523" bestFit="1" customWidth="1"/>
    <col min="13599" max="13831" width="10.5703125" style="523"/>
    <col min="13832" max="13839" width="0" style="523" hidden="1" customWidth="1"/>
    <col min="13840" max="13842" width="3.7109375" style="523" customWidth="1"/>
    <col min="13843" max="13843" width="12.7109375" style="523" customWidth="1"/>
    <col min="13844" max="13844" width="47.42578125" style="523" customWidth="1"/>
    <col min="13845" max="13848" width="0" style="523" hidden="1" customWidth="1"/>
    <col min="13849" max="13849" width="11.7109375" style="523" customWidth="1"/>
    <col min="13850" max="13850" width="6.42578125" style="523" bestFit="1" customWidth="1"/>
    <col min="13851" max="13851" width="11.7109375" style="523" customWidth="1"/>
    <col min="13852" max="13852" width="0" style="523" hidden="1" customWidth="1"/>
    <col min="13853" max="13853" width="3.7109375" style="523" customWidth="1"/>
    <col min="13854" max="13854" width="11.140625" style="523" bestFit="1" customWidth="1"/>
    <col min="13855" max="14087" width="10.5703125" style="523"/>
    <col min="14088" max="14095" width="0" style="523" hidden="1" customWidth="1"/>
    <col min="14096" max="14098" width="3.7109375" style="523" customWidth="1"/>
    <col min="14099" max="14099" width="12.7109375" style="523" customWidth="1"/>
    <col min="14100" max="14100" width="47.42578125" style="523" customWidth="1"/>
    <col min="14101" max="14104" width="0" style="523" hidden="1" customWidth="1"/>
    <col min="14105" max="14105" width="11.7109375" style="523" customWidth="1"/>
    <col min="14106" max="14106" width="6.42578125" style="523" bestFit="1" customWidth="1"/>
    <col min="14107" max="14107" width="11.7109375" style="523" customWidth="1"/>
    <col min="14108" max="14108" width="0" style="523" hidden="1" customWidth="1"/>
    <col min="14109" max="14109" width="3.7109375" style="523" customWidth="1"/>
    <col min="14110" max="14110" width="11.140625" style="523" bestFit="1" customWidth="1"/>
    <col min="14111" max="14343" width="10.5703125" style="523"/>
    <col min="14344" max="14351" width="0" style="523" hidden="1" customWidth="1"/>
    <col min="14352" max="14354" width="3.7109375" style="523" customWidth="1"/>
    <col min="14355" max="14355" width="12.7109375" style="523" customWidth="1"/>
    <col min="14356" max="14356" width="47.42578125" style="523" customWidth="1"/>
    <col min="14357" max="14360" width="0" style="523" hidden="1" customWidth="1"/>
    <col min="14361" max="14361" width="11.7109375" style="523" customWidth="1"/>
    <col min="14362" max="14362" width="6.42578125" style="523" bestFit="1" customWidth="1"/>
    <col min="14363" max="14363" width="11.7109375" style="523" customWidth="1"/>
    <col min="14364" max="14364" width="0" style="523" hidden="1" customWidth="1"/>
    <col min="14365" max="14365" width="3.7109375" style="523" customWidth="1"/>
    <col min="14366" max="14366" width="11.140625" style="523" bestFit="1" customWidth="1"/>
    <col min="14367" max="14599" width="10.5703125" style="523"/>
    <col min="14600" max="14607" width="0" style="523" hidden="1" customWidth="1"/>
    <col min="14608" max="14610" width="3.7109375" style="523" customWidth="1"/>
    <col min="14611" max="14611" width="12.7109375" style="523" customWidth="1"/>
    <col min="14612" max="14612" width="47.42578125" style="523" customWidth="1"/>
    <col min="14613" max="14616" width="0" style="523" hidden="1" customWidth="1"/>
    <col min="14617" max="14617" width="11.7109375" style="523" customWidth="1"/>
    <col min="14618" max="14618" width="6.42578125" style="523" bestFit="1" customWidth="1"/>
    <col min="14619" max="14619" width="11.7109375" style="523" customWidth="1"/>
    <col min="14620" max="14620" width="0" style="523" hidden="1" customWidth="1"/>
    <col min="14621" max="14621" width="3.7109375" style="523" customWidth="1"/>
    <col min="14622" max="14622" width="11.140625" style="523" bestFit="1" customWidth="1"/>
    <col min="14623" max="14855" width="10.5703125" style="523"/>
    <col min="14856" max="14863" width="0" style="523" hidden="1" customWidth="1"/>
    <col min="14864" max="14866" width="3.7109375" style="523" customWidth="1"/>
    <col min="14867" max="14867" width="12.7109375" style="523" customWidth="1"/>
    <col min="14868" max="14868" width="47.42578125" style="523" customWidth="1"/>
    <col min="14869" max="14872" width="0" style="523" hidden="1" customWidth="1"/>
    <col min="14873" max="14873" width="11.7109375" style="523" customWidth="1"/>
    <col min="14874" max="14874" width="6.42578125" style="523" bestFit="1" customWidth="1"/>
    <col min="14875" max="14875" width="11.7109375" style="523" customWidth="1"/>
    <col min="14876" max="14876" width="0" style="523" hidden="1" customWidth="1"/>
    <col min="14877" max="14877" width="3.7109375" style="523" customWidth="1"/>
    <col min="14878" max="14878" width="11.140625" style="523" bestFit="1" customWidth="1"/>
    <col min="14879" max="15111" width="10.5703125" style="523"/>
    <col min="15112" max="15119" width="0" style="523" hidden="1" customWidth="1"/>
    <col min="15120" max="15122" width="3.7109375" style="523" customWidth="1"/>
    <col min="15123" max="15123" width="12.7109375" style="523" customWidth="1"/>
    <col min="15124" max="15124" width="47.42578125" style="523" customWidth="1"/>
    <col min="15125" max="15128" width="0" style="523" hidden="1" customWidth="1"/>
    <col min="15129" max="15129" width="11.7109375" style="523" customWidth="1"/>
    <col min="15130" max="15130" width="6.42578125" style="523" bestFit="1" customWidth="1"/>
    <col min="15131" max="15131" width="11.7109375" style="523" customWidth="1"/>
    <col min="15132" max="15132" width="0" style="523" hidden="1" customWidth="1"/>
    <col min="15133" max="15133" width="3.7109375" style="523" customWidth="1"/>
    <col min="15134" max="15134" width="11.140625" style="523" bestFit="1" customWidth="1"/>
    <col min="15135" max="15367" width="10.5703125" style="523"/>
    <col min="15368" max="15375" width="0" style="523" hidden="1" customWidth="1"/>
    <col min="15376" max="15378" width="3.7109375" style="523" customWidth="1"/>
    <col min="15379" max="15379" width="12.7109375" style="523" customWidth="1"/>
    <col min="15380" max="15380" width="47.42578125" style="523" customWidth="1"/>
    <col min="15381" max="15384" width="0" style="523" hidden="1" customWidth="1"/>
    <col min="15385" max="15385" width="11.7109375" style="523" customWidth="1"/>
    <col min="15386" max="15386" width="6.42578125" style="523" bestFit="1" customWidth="1"/>
    <col min="15387" max="15387" width="11.7109375" style="523" customWidth="1"/>
    <col min="15388" max="15388" width="0" style="523" hidden="1" customWidth="1"/>
    <col min="15389" max="15389" width="3.7109375" style="523" customWidth="1"/>
    <col min="15390" max="15390" width="11.140625" style="523" bestFit="1" customWidth="1"/>
    <col min="15391" max="15623" width="10.5703125" style="523"/>
    <col min="15624" max="15631" width="0" style="523" hidden="1" customWidth="1"/>
    <col min="15632" max="15634" width="3.7109375" style="523" customWidth="1"/>
    <col min="15635" max="15635" width="12.7109375" style="523" customWidth="1"/>
    <col min="15636" max="15636" width="47.42578125" style="523" customWidth="1"/>
    <col min="15637" max="15640" width="0" style="523" hidden="1" customWidth="1"/>
    <col min="15641" max="15641" width="11.7109375" style="523" customWidth="1"/>
    <col min="15642" max="15642" width="6.42578125" style="523" bestFit="1" customWidth="1"/>
    <col min="15643" max="15643" width="11.7109375" style="523" customWidth="1"/>
    <col min="15644" max="15644" width="0" style="523" hidden="1" customWidth="1"/>
    <col min="15645" max="15645" width="3.7109375" style="523" customWidth="1"/>
    <col min="15646" max="15646" width="11.140625" style="523" bestFit="1" customWidth="1"/>
    <col min="15647" max="15879" width="10.5703125" style="523"/>
    <col min="15880" max="15887" width="0" style="523" hidden="1" customWidth="1"/>
    <col min="15888" max="15890" width="3.7109375" style="523" customWidth="1"/>
    <col min="15891" max="15891" width="12.7109375" style="523" customWidth="1"/>
    <col min="15892" max="15892" width="47.42578125" style="523" customWidth="1"/>
    <col min="15893" max="15896" width="0" style="523" hidden="1" customWidth="1"/>
    <col min="15897" max="15897" width="11.7109375" style="523" customWidth="1"/>
    <col min="15898" max="15898" width="6.42578125" style="523" bestFit="1" customWidth="1"/>
    <col min="15899" max="15899" width="11.7109375" style="523" customWidth="1"/>
    <col min="15900" max="15900" width="0" style="523" hidden="1" customWidth="1"/>
    <col min="15901" max="15901" width="3.7109375" style="523" customWidth="1"/>
    <col min="15902" max="15902" width="11.140625" style="523" bestFit="1" customWidth="1"/>
    <col min="15903" max="16135" width="10.5703125" style="523"/>
    <col min="16136" max="16143" width="0" style="523" hidden="1" customWidth="1"/>
    <col min="16144" max="16146" width="3.7109375" style="523" customWidth="1"/>
    <col min="16147" max="16147" width="12.7109375" style="523" customWidth="1"/>
    <col min="16148" max="16148" width="47.42578125" style="523" customWidth="1"/>
    <col min="16149" max="16152" width="0" style="523" hidden="1" customWidth="1"/>
    <col min="16153" max="16153" width="11.7109375" style="523" customWidth="1"/>
    <col min="16154" max="16154" width="6.42578125" style="523" bestFit="1" customWidth="1"/>
    <col min="16155" max="16155" width="11.7109375" style="523" customWidth="1"/>
    <col min="16156" max="16156" width="0" style="523" hidden="1" customWidth="1"/>
    <col min="16157" max="16157" width="3.7109375" style="523" customWidth="1"/>
    <col min="16158" max="16158" width="11.140625" style="523" bestFit="1" customWidth="1"/>
    <col min="16159" max="16384" width="10.5703125" style="523"/>
  </cols>
  <sheetData>
    <row r="1" spans="1:42" ht="14.25" hidden="1" customHeight="1"/>
    <row r="2" spans="1:42" ht="14.25" hidden="1" customHeight="1"/>
    <row r="3" spans="1:42" ht="14.25" hidden="1" customHeight="1"/>
    <row r="4" spans="1:42" ht="3" customHeight="1">
      <c r="J4" s="529"/>
      <c r="K4" s="529"/>
      <c r="L4" s="524"/>
      <c r="M4" s="524"/>
      <c r="N4" s="524"/>
      <c r="O4" s="532"/>
      <c r="P4" s="532"/>
      <c r="Q4" s="532"/>
      <c r="R4" s="532"/>
      <c r="S4" s="532"/>
      <c r="T4" s="532"/>
      <c r="U4" s="524"/>
      <c r="V4" s="998"/>
      <c r="W4" s="998"/>
      <c r="X4" s="998"/>
      <c r="Y4" s="998"/>
      <c r="Z4" s="998"/>
      <c r="AA4" s="998"/>
      <c r="AB4" s="991"/>
    </row>
    <row r="5" spans="1:42" ht="22.5" customHeight="1">
      <c r="J5" s="529"/>
      <c r="K5" s="529"/>
      <c r="L5" s="1224" t="s">
        <v>657</v>
      </c>
      <c r="M5" s="1224"/>
      <c r="N5" s="1224"/>
      <c r="O5" s="1224"/>
      <c r="P5" s="1224"/>
      <c r="Q5" s="1224"/>
      <c r="R5" s="1224"/>
      <c r="S5" s="1224"/>
      <c r="T5" s="1224"/>
      <c r="U5" s="579"/>
      <c r="V5" s="579"/>
      <c r="W5" s="579"/>
      <c r="X5" s="579"/>
      <c r="Y5" s="579"/>
      <c r="Z5" s="579"/>
      <c r="AA5" s="579"/>
      <c r="AB5" s="579"/>
    </row>
    <row r="6" spans="1:42" ht="3" customHeight="1">
      <c r="J6" s="529"/>
      <c r="K6" s="529"/>
      <c r="L6" s="524"/>
      <c r="M6" s="524"/>
      <c r="N6" s="524"/>
      <c r="O6" s="528"/>
      <c r="P6" s="528"/>
      <c r="Q6" s="528"/>
      <c r="R6" s="528"/>
      <c r="S6" s="528"/>
      <c r="T6" s="528"/>
      <c r="U6" s="524"/>
      <c r="V6" s="755"/>
      <c r="W6" s="755"/>
      <c r="X6" s="755"/>
      <c r="Y6" s="755"/>
      <c r="Z6" s="755"/>
      <c r="AA6" s="755"/>
      <c r="AB6" s="991"/>
    </row>
    <row r="7" spans="1:42" s="570" customFormat="1" ht="26.45" customHeight="1">
      <c r="A7" s="590"/>
      <c r="B7" s="590"/>
      <c r="C7" s="590"/>
      <c r="D7" s="590"/>
      <c r="E7" s="590"/>
      <c r="F7" s="590"/>
      <c r="G7" s="590"/>
      <c r="H7" s="590"/>
      <c r="L7" s="499"/>
      <c r="M7" s="617" t="s">
        <v>502</v>
      </c>
      <c r="N7" s="666"/>
      <c r="O7" s="1255" t="str">
        <f>IF(NameOrPr_ch="",IF(NameOrPr="","",NameOrPr),NameOrPr_ch)</f>
        <v>Региональная служба по тарифам Ростовской области</v>
      </c>
      <c r="P7" s="1256"/>
      <c r="Q7" s="1256"/>
      <c r="R7" s="1256"/>
      <c r="S7" s="1256"/>
      <c r="T7" s="1257"/>
      <c r="U7" s="667"/>
      <c r="V7"/>
      <c r="W7"/>
      <c r="X7"/>
      <c r="Y7"/>
      <c r="Z7"/>
      <c r="AA7"/>
      <c r="AB7"/>
      <c r="AE7" s="590"/>
      <c r="AF7" s="590"/>
      <c r="AG7" s="590"/>
      <c r="AH7" s="590"/>
      <c r="AI7" s="590"/>
      <c r="AJ7" s="590"/>
      <c r="AK7" s="590"/>
      <c r="AL7" s="590"/>
      <c r="AM7" s="590"/>
      <c r="AN7" s="590"/>
      <c r="AO7" s="590"/>
      <c r="AP7" s="590"/>
    </row>
    <row r="8" spans="1:42" s="570" customFormat="1" ht="18.75">
      <c r="A8" s="590"/>
      <c r="B8" s="590"/>
      <c r="C8" s="590"/>
      <c r="D8" s="590"/>
      <c r="E8" s="590"/>
      <c r="F8" s="590"/>
      <c r="G8" s="590"/>
      <c r="H8" s="590"/>
      <c r="L8" s="499"/>
      <c r="M8" s="617" t="s">
        <v>596</v>
      </c>
      <c r="N8" s="666"/>
      <c r="O8" s="1255" t="str">
        <f>IF(datePr_ch="",IF(datePr="","",datePr),datePr_ch)</f>
        <v>26.10.2021</v>
      </c>
      <c r="P8" s="1256"/>
      <c r="Q8" s="1256"/>
      <c r="R8" s="1256"/>
      <c r="S8" s="1256"/>
      <c r="T8" s="1257"/>
      <c r="U8" s="667"/>
      <c r="V8"/>
      <c r="W8"/>
      <c r="X8"/>
      <c r="Y8"/>
      <c r="Z8"/>
      <c r="AA8"/>
      <c r="AB8"/>
      <c r="AE8" s="590"/>
      <c r="AF8" s="590"/>
      <c r="AG8" s="590"/>
      <c r="AH8" s="590"/>
      <c r="AI8" s="590"/>
      <c r="AJ8" s="590"/>
      <c r="AK8" s="590"/>
      <c r="AL8" s="590"/>
      <c r="AM8" s="590"/>
      <c r="AN8" s="590"/>
      <c r="AO8" s="590"/>
      <c r="AP8" s="590"/>
    </row>
    <row r="9" spans="1:42" s="570" customFormat="1" ht="21.6" customHeight="1">
      <c r="A9" s="590"/>
      <c r="B9" s="590"/>
      <c r="C9" s="590"/>
      <c r="D9" s="590"/>
      <c r="E9" s="590"/>
      <c r="F9" s="590"/>
      <c r="G9" s="590"/>
      <c r="H9" s="590"/>
      <c r="L9" s="552"/>
      <c r="M9" s="617" t="s">
        <v>595</v>
      </c>
      <c r="N9" s="666"/>
      <c r="O9" s="1255" t="str">
        <f>IF(numberPr_ch="",IF(numberPr="","",numberPr),numberPr_ch)</f>
        <v>52/37</v>
      </c>
      <c r="P9" s="1256"/>
      <c r="Q9" s="1256"/>
      <c r="R9" s="1256"/>
      <c r="S9" s="1256"/>
      <c r="T9" s="1257"/>
      <c r="U9" s="667"/>
      <c r="V9"/>
      <c r="W9"/>
      <c r="X9"/>
      <c r="Y9"/>
      <c r="Z9"/>
      <c r="AA9"/>
      <c r="AB9"/>
      <c r="AE9" s="590"/>
      <c r="AF9" s="590"/>
      <c r="AG9" s="590"/>
      <c r="AH9" s="590"/>
      <c r="AI9" s="590"/>
      <c r="AJ9" s="590"/>
      <c r="AK9" s="590"/>
      <c r="AL9" s="590"/>
      <c r="AM9" s="590"/>
      <c r="AN9" s="590"/>
      <c r="AO9" s="590"/>
      <c r="AP9" s="590"/>
    </row>
    <row r="10" spans="1:42" s="570" customFormat="1" ht="39" customHeight="1">
      <c r="A10" s="590"/>
      <c r="B10" s="590"/>
      <c r="C10" s="590"/>
      <c r="D10" s="590"/>
      <c r="E10" s="590"/>
      <c r="F10" s="590"/>
      <c r="G10" s="590"/>
      <c r="H10" s="590"/>
      <c r="L10" s="552"/>
      <c r="M10" s="617" t="s">
        <v>501</v>
      </c>
      <c r="N10" s="666"/>
      <c r="O10" s="1255" t="str">
        <f>IF(IstPub_ch="",IF(IstPub="","",IstPub),IstPub_ch)</f>
        <v>http://pravo.donland.ru/ (номер опубликования: 6145202110290010, дата опубликования: 29.10.2021)</v>
      </c>
      <c r="P10" s="1256"/>
      <c r="Q10" s="1256"/>
      <c r="R10" s="1256"/>
      <c r="S10" s="1256"/>
      <c r="T10" s="1257"/>
      <c r="U10" s="667"/>
      <c r="V10"/>
      <c r="W10"/>
      <c r="X10"/>
      <c r="Y10"/>
      <c r="Z10"/>
      <c r="AA10"/>
      <c r="AB10"/>
      <c r="AE10" s="590"/>
      <c r="AF10" s="590"/>
      <c r="AG10" s="590"/>
      <c r="AH10" s="590"/>
      <c r="AI10" s="590"/>
      <c r="AJ10" s="590"/>
      <c r="AK10" s="590"/>
      <c r="AL10" s="590"/>
      <c r="AM10" s="590"/>
      <c r="AN10" s="590"/>
      <c r="AO10" s="590"/>
      <c r="AP10" s="590"/>
    </row>
    <row r="11" spans="1:42" s="570" customFormat="1" ht="11.25" hidden="1" customHeight="1">
      <c r="A11" s="590"/>
      <c r="B11" s="590"/>
      <c r="C11" s="590"/>
      <c r="D11" s="590"/>
      <c r="E11" s="590"/>
      <c r="F11" s="590"/>
      <c r="G11" s="590"/>
      <c r="H11" s="590"/>
      <c r="L11" s="1225"/>
      <c r="M11" s="1225"/>
      <c r="N11" s="566"/>
      <c r="O11" s="1258"/>
      <c r="P11" s="1258"/>
      <c r="Q11" s="1258"/>
      <c r="R11" s="1258"/>
      <c r="S11" s="1258"/>
      <c r="T11" s="1258"/>
      <c r="U11" s="588" t="s">
        <v>373</v>
      </c>
      <c r="V11" s="1258"/>
      <c r="W11" s="1258"/>
      <c r="X11" s="1258"/>
      <c r="Y11" s="1258"/>
      <c r="Z11" s="1258"/>
      <c r="AA11" s="1258"/>
      <c r="AB11" s="1011" t="s">
        <v>373</v>
      </c>
      <c r="AE11" s="590"/>
      <c r="AF11" s="590"/>
      <c r="AG11" s="590"/>
      <c r="AH11" s="590"/>
      <c r="AI11" s="590"/>
      <c r="AJ11" s="590"/>
      <c r="AK11" s="590"/>
      <c r="AL11" s="590"/>
      <c r="AM11" s="590"/>
      <c r="AN11" s="590"/>
      <c r="AO11" s="590"/>
      <c r="AP11" s="590"/>
    </row>
    <row r="12" spans="1:42">
      <c r="J12" s="529"/>
      <c r="K12" s="529"/>
      <c r="L12" s="524"/>
      <c r="M12" s="524"/>
      <c r="N12" s="524"/>
      <c r="O12" s="1259"/>
      <c r="P12" s="1259"/>
      <c r="Q12" s="1259"/>
      <c r="R12" s="1259"/>
      <c r="S12" s="1259"/>
      <c r="T12" s="1259"/>
      <c r="U12" s="1259"/>
      <c r="V12" s="1259" t="s">
        <v>1353</v>
      </c>
      <c r="W12" s="1259"/>
      <c r="X12" s="1259"/>
      <c r="Y12" s="1259"/>
      <c r="Z12" s="1259"/>
      <c r="AA12" s="1259"/>
      <c r="AB12" s="1259"/>
    </row>
    <row r="13" spans="1:42" ht="14.25" customHeight="1">
      <c r="J13" s="529"/>
      <c r="K13" s="529"/>
      <c r="L13" s="1160" t="s">
        <v>454</v>
      </c>
      <c r="M13" s="1160"/>
      <c r="N13" s="1160"/>
      <c r="O13" s="1160"/>
      <c r="P13" s="1160"/>
      <c r="Q13" s="1160"/>
      <c r="R13" s="1160"/>
      <c r="S13" s="1160"/>
      <c r="T13" s="1160"/>
      <c r="U13" s="1160"/>
      <c r="V13" s="1160"/>
      <c r="W13" s="1160"/>
      <c r="X13" s="1160"/>
      <c r="Y13" s="1160"/>
      <c r="Z13" s="1160"/>
      <c r="AA13" s="1160"/>
      <c r="AB13" s="1160"/>
      <c r="AC13" s="1160"/>
      <c r="AD13" s="1160" t="s">
        <v>455</v>
      </c>
    </row>
    <row r="14" spans="1:42" ht="14.25" customHeight="1">
      <c r="J14" s="529"/>
      <c r="K14" s="529"/>
      <c r="L14" s="1237" t="s">
        <v>92</v>
      </c>
      <c r="M14" s="1237" t="s">
        <v>639</v>
      </c>
      <c r="N14" s="521"/>
      <c r="O14" s="1238" t="s">
        <v>641</v>
      </c>
      <c r="P14" s="1239"/>
      <c r="Q14" s="1239"/>
      <c r="R14" s="1239"/>
      <c r="S14" s="1239"/>
      <c r="T14" s="1240"/>
      <c r="U14" s="1221" t="s">
        <v>341</v>
      </c>
      <c r="V14" s="1238" t="s">
        <v>641</v>
      </c>
      <c r="W14" s="1239"/>
      <c r="X14" s="1239"/>
      <c r="Y14" s="1239"/>
      <c r="Z14" s="1239"/>
      <c r="AA14" s="1240"/>
      <c r="AB14" s="1221" t="s">
        <v>341</v>
      </c>
      <c r="AC14" s="1234" t="s">
        <v>275</v>
      </c>
      <c r="AD14" s="1160"/>
    </row>
    <row r="15" spans="1:42" ht="14.25" customHeight="1">
      <c r="J15" s="529"/>
      <c r="K15" s="529"/>
      <c r="L15" s="1237"/>
      <c r="M15" s="1237"/>
      <c r="N15" s="521"/>
      <c r="O15" s="1243" t="s">
        <v>621</v>
      </c>
      <c r="P15" s="1241"/>
      <c r="Q15" s="1242"/>
      <c r="R15" s="1219" t="s">
        <v>654</v>
      </c>
      <c r="S15" s="1219"/>
      <c r="T15" s="1220"/>
      <c r="U15" s="1222"/>
      <c r="V15" s="1243" t="s">
        <v>621</v>
      </c>
      <c r="W15" s="1241"/>
      <c r="X15" s="1242"/>
      <c r="Y15" s="1219" t="s">
        <v>654</v>
      </c>
      <c r="Z15" s="1219"/>
      <c r="AA15" s="1220"/>
      <c r="AB15" s="1222"/>
      <c r="AC15" s="1235"/>
      <c r="AD15" s="1160"/>
    </row>
    <row r="16" spans="1:42" ht="30" customHeight="1">
      <c r="J16" s="529"/>
      <c r="K16" s="529"/>
      <c r="L16" s="1237"/>
      <c r="M16" s="1237"/>
      <c r="N16" s="520"/>
      <c r="O16" s="1244"/>
      <c r="P16" s="535"/>
      <c r="Q16" s="535"/>
      <c r="R16" s="536" t="s">
        <v>274</v>
      </c>
      <c r="S16" s="1232" t="s">
        <v>273</v>
      </c>
      <c r="T16" s="1233"/>
      <c r="U16" s="1223"/>
      <c r="V16" s="1244"/>
      <c r="W16" s="756"/>
      <c r="X16" s="756"/>
      <c r="Y16" s="1110" t="s">
        <v>274</v>
      </c>
      <c r="Z16" s="1232" t="s">
        <v>273</v>
      </c>
      <c r="AA16" s="1233"/>
      <c r="AB16" s="1223"/>
      <c r="AC16" s="1236"/>
      <c r="AD16" s="1160"/>
    </row>
    <row r="17" spans="1:43">
      <c r="J17" s="529"/>
      <c r="K17" s="569">
        <v>1</v>
      </c>
      <c r="L17" s="647" t="s">
        <v>93</v>
      </c>
      <c r="M17" s="647" t="s">
        <v>49</v>
      </c>
      <c r="N17" s="668" t="s">
        <v>49</v>
      </c>
      <c r="O17" s="648">
        <f ca="1">OFFSET(O17,0,-1)+1</f>
        <v>3</v>
      </c>
      <c r="P17" s="649">
        <f ca="1">OFFSET(P17,0,-1)</f>
        <v>3</v>
      </c>
      <c r="Q17" s="649">
        <f ca="1">OFFSET(Q17,0,-1)</f>
        <v>3</v>
      </c>
      <c r="R17" s="648">
        <f ca="1">OFFSET(R17,0,-1)+1</f>
        <v>4</v>
      </c>
      <c r="S17" s="1226">
        <f ca="1">OFFSET(S17,0,-1)+1</f>
        <v>5</v>
      </c>
      <c r="T17" s="1226"/>
      <c r="U17" s="648">
        <f ca="1">OFFSET(U17,0,-2)+1</f>
        <v>6</v>
      </c>
      <c r="V17" s="1107">
        <f ca="1">OFFSET(V17,0,-1)+1</f>
        <v>7</v>
      </c>
      <c r="W17" s="649">
        <f ca="1">OFFSET(W17,0,-1)</f>
        <v>7</v>
      </c>
      <c r="X17" s="649">
        <f ca="1">OFFSET(X17,0,-1)</f>
        <v>7</v>
      </c>
      <c r="Y17" s="1107">
        <f ca="1">OFFSET(Y17,0,-1)+1</f>
        <v>8</v>
      </c>
      <c r="Z17" s="1226">
        <f ca="1">OFFSET(Z17,0,-1)+1</f>
        <v>9</v>
      </c>
      <c r="AA17" s="1226"/>
      <c r="AB17" s="1107">
        <f ca="1">OFFSET(AB17,0,-2)+1</f>
        <v>10</v>
      </c>
      <c r="AC17" s="649">
        <f ca="1">OFFSET(AC17,0,-1)</f>
        <v>10</v>
      </c>
      <c r="AD17" s="648">
        <f ca="1">OFFSET(AD17,0,-1)+1</f>
        <v>11</v>
      </c>
    </row>
    <row r="18" spans="1:43" ht="22.5">
      <c r="A18" s="1210">
        <v>1</v>
      </c>
      <c r="B18" s="919"/>
      <c r="C18" s="919"/>
      <c r="D18" s="919"/>
      <c r="E18" s="920"/>
      <c r="F18" s="921"/>
      <c r="G18" s="919"/>
      <c r="H18" s="919"/>
      <c r="I18" s="922"/>
      <c r="J18" s="917"/>
      <c r="K18" s="926">
        <v>1</v>
      </c>
      <c r="L18" s="593">
        <f>mergeValue(A18)</f>
        <v>1</v>
      </c>
      <c r="M18" s="641" t="s">
        <v>20</v>
      </c>
      <c r="N18" s="580"/>
      <c r="O18" s="1251" t="str">
        <f>IF('Перечень тарифов'!J21="","","" &amp; 'Перечень тарифов'!J21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251"/>
      <c r="Q18" s="1251"/>
      <c r="R18" s="1251"/>
      <c r="S18" s="1251"/>
      <c r="T18" s="1251"/>
      <c r="U18" s="1251"/>
      <c r="V18" s="1251"/>
      <c r="W18" s="1251"/>
      <c r="X18" s="1251"/>
      <c r="Y18" s="1251"/>
      <c r="Z18" s="1251"/>
      <c r="AA18" s="1251"/>
      <c r="AB18" s="1251"/>
      <c r="AC18" s="1251"/>
      <c r="AD18" s="630" t="s">
        <v>658</v>
      </c>
    </row>
    <row r="19" spans="1:43" hidden="1">
      <c r="A19" s="1210"/>
      <c r="B19" s="1210">
        <v>1</v>
      </c>
      <c r="C19" s="919"/>
      <c r="D19" s="919"/>
      <c r="E19" s="921"/>
      <c r="F19" s="921"/>
      <c r="G19" s="919"/>
      <c r="H19" s="919"/>
      <c r="I19" s="916"/>
      <c r="J19" s="915"/>
      <c r="K19" s="926">
        <v>1</v>
      </c>
      <c r="L19" s="593" t="str">
        <f>mergeValue(A19) &amp;"."&amp; mergeValue(B19)</f>
        <v>1.1</v>
      </c>
      <c r="M19" s="546"/>
      <c r="N19" s="580"/>
      <c r="O19" s="1251"/>
      <c r="P19" s="1251"/>
      <c r="Q19" s="1251"/>
      <c r="R19" s="1251"/>
      <c r="S19" s="1251"/>
      <c r="T19" s="1251"/>
      <c r="U19" s="1251"/>
      <c r="V19" s="1251"/>
      <c r="W19" s="1251"/>
      <c r="X19" s="1251"/>
      <c r="Y19" s="1251"/>
      <c r="Z19" s="1251"/>
      <c r="AA19" s="1251"/>
      <c r="AB19" s="1251"/>
      <c r="AC19" s="1251"/>
      <c r="AD19" s="630"/>
    </row>
    <row r="20" spans="1:43" ht="22.5">
      <c r="A20" s="1210"/>
      <c r="B20" s="1210"/>
      <c r="C20" s="1210">
        <v>1</v>
      </c>
      <c r="D20" s="919"/>
      <c r="E20" s="921"/>
      <c r="F20" s="921"/>
      <c r="G20" s="919"/>
      <c r="H20" s="919"/>
      <c r="I20" s="923"/>
      <c r="J20" s="915"/>
      <c r="K20" s="926">
        <v>1</v>
      </c>
      <c r="L20" s="593" t="str">
        <f>mergeValue(A20) &amp;"."&amp; mergeValue(B20)&amp;"."&amp; mergeValue(C20)</f>
        <v>1.1.1</v>
      </c>
      <c r="M20" s="547" t="s">
        <v>7</v>
      </c>
      <c r="N20" s="580"/>
      <c r="O20" s="1251" t="str">
        <f>IF('Перечень тарифов'!R21="","","" &amp; 'Перечень тарифов'!R21 &amp; "")</f>
        <v>Открытая</v>
      </c>
      <c r="P20" s="1251"/>
      <c r="Q20" s="1251"/>
      <c r="R20" s="1251"/>
      <c r="S20" s="1251"/>
      <c r="T20" s="1251"/>
      <c r="U20" s="1251"/>
      <c r="V20" s="1251"/>
      <c r="W20" s="1251"/>
      <c r="X20" s="1251"/>
      <c r="Y20" s="1251"/>
      <c r="Z20" s="1251"/>
      <c r="AA20" s="1251"/>
      <c r="AB20" s="1251"/>
      <c r="AC20" s="1251"/>
      <c r="AD20" s="630" t="s">
        <v>633</v>
      </c>
    </row>
    <row r="21" spans="1:43" hidden="1">
      <c r="A21" s="1210"/>
      <c r="B21" s="1210"/>
      <c r="C21" s="1210"/>
      <c r="D21" s="1210">
        <v>1</v>
      </c>
      <c r="E21" s="921"/>
      <c r="F21" s="921"/>
      <c r="G21" s="919"/>
      <c r="H21" s="919"/>
      <c r="I21" s="1210">
        <v>1</v>
      </c>
      <c r="J21" s="915"/>
      <c r="K21" s="926">
        <v>1</v>
      </c>
      <c r="L21" s="593" t="str">
        <f>mergeValue(A21) &amp;"."&amp; mergeValue(B21)&amp;"."&amp; mergeValue(C21)&amp;"."&amp; mergeValue(D21)</f>
        <v>1.1.1.1</v>
      </c>
      <c r="M21" s="548"/>
      <c r="N21" s="580"/>
      <c r="O21" s="1251"/>
      <c r="P21" s="1251"/>
      <c r="Q21" s="1251"/>
      <c r="R21" s="1251"/>
      <c r="S21" s="1251"/>
      <c r="T21" s="1251"/>
      <c r="U21" s="1251"/>
      <c r="V21" s="1251"/>
      <c r="W21" s="1251"/>
      <c r="X21" s="1251"/>
      <c r="Y21" s="1251"/>
      <c r="Z21" s="1251"/>
      <c r="AA21" s="1251"/>
      <c r="AB21" s="1251"/>
      <c r="AC21" s="1251"/>
      <c r="AD21" s="630"/>
    </row>
    <row r="22" spans="1:43" ht="11.25" hidden="1" customHeight="1">
      <c r="A22" s="1210"/>
      <c r="B22" s="1210"/>
      <c r="C22" s="1210"/>
      <c r="D22" s="1210"/>
      <c r="E22" s="1210">
        <v>1</v>
      </c>
      <c r="F22" s="921"/>
      <c r="G22" s="919"/>
      <c r="H22" s="919"/>
      <c r="I22" s="1210"/>
      <c r="J22" s="921"/>
      <c r="K22" s="926">
        <v>1</v>
      </c>
      <c r="L22" s="593"/>
      <c r="M22" s="554"/>
      <c r="N22" s="581"/>
      <c r="O22" s="631"/>
      <c r="P22" s="631"/>
      <c r="Q22" s="631"/>
      <c r="R22" s="631"/>
      <c r="S22" s="631"/>
      <c r="T22" s="631"/>
      <c r="U22" s="593"/>
      <c r="V22" s="1113"/>
      <c r="W22" s="1113"/>
      <c r="X22" s="1113"/>
      <c r="Y22" s="1113"/>
      <c r="Z22" s="1113"/>
      <c r="AA22" s="1113"/>
      <c r="AB22" s="1111"/>
      <c r="AC22" s="507"/>
      <c r="AD22" s="559"/>
    </row>
    <row r="23" spans="1:43" ht="90">
      <c r="A23" s="1210"/>
      <c r="B23" s="1210"/>
      <c r="C23" s="1210"/>
      <c r="D23" s="1210"/>
      <c r="E23" s="1210"/>
      <c r="F23" s="1210">
        <v>1</v>
      </c>
      <c r="G23" s="919"/>
      <c r="H23" s="919"/>
      <c r="I23" s="1210"/>
      <c r="J23" s="1254"/>
      <c r="K23" s="926">
        <v>1</v>
      </c>
      <c r="L23" s="593" t="str">
        <f>mergeValue(A23) &amp;"."&amp; mergeValue(B23)&amp;"."&amp; mergeValue(C23)&amp;"."&amp; mergeValue(D23)&amp;"."&amp;  mergeValue(F23)</f>
        <v>1.1.1.1.1</v>
      </c>
      <c r="M23" s="554" t="s">
        <v>10</v>
      </c>
      <c r="N23" s="581"/>
      <c r="O23" s="1213" t="s">
        <v>3</v>
      </c>
      <c r="P23" s="1214"/>
      <c r="Q23" s="1214"/>
      <c r="R23" s="1214"/>
      <c r="S23" s="1214"/>
      <c r="T23" s="1214"/>
      <c r="U23" s="1214"/>
      <c r="V23" s="1214"/>
      <c r="W23" s="1214"/>
      <c r="X23" s="1214"/>
      <c r="Y23" s="1214"/>
      <c r="Z23" s="1214"/>
      <c r="AA23" s="1214"/>
      <c r="AB23" s="1214"/>
      <c r="AC23" s="1215"/>
      <c r="AD23" s="630" t="s">
        <v>635</v>
      </c>
      <c r="AF23" s="589" t="str">
        <f>strCheckUnique(AG23:AG26)</f>
        <v/>
      </c>
      <c r="AH23" s="589"/>
    </row>
    <row r="24" spans="1:43" ht="17.100000000000001" customHeight="1">
      <c r="A24" s="1210"/>
      <c r="B24" s="1210"/>
      <c r="C24" s="1210"/>
      <c r="D24" s="1210"/>
      <c r="E24" s="1210"/>
      <c r="F24" s="1210"/>
      <c r="G24" s="919">
        <v>1</v>
      </c>
      <c r="H24" s="919"/>
      <c r="I24" s="1210"/>
      <c r="J24" s="1254"/>
      <c r="K24" s="918"/>
      <c r="L24" s="593" t="str">
        <f>mergeValue(A24) &amp;"."&amp; mergeValue(B24)&amp;"."&amp; mergeValue(C24)&amp;"."&amp; mergeValue(D24)&amp;"."&amp;  mergeValue(F24)&amp;"."&amp;  mergeValue(G24)</f>
        <v>1.1.1.1.1.1</v>
      </c>
      <c r="M24" s="1069" t="s">
        <v>642</v>
      </c>
      <c r="N24" s="586"/>
      <c r="O24" s="683">
        <v>45.59</v>
      </c>
      <c r="P24" s="562"/>
      <c r="Q24" s="562"/>
      <c r="R24" s="1252" t="s">
        <v>1357</v>
      </c>
      <c r="S24" s="1217" t="s">
        <v>84</v>
      </c>
      <c r="T24" s="1252" t="s">
        <v>1358</v>
      </c>
      <c r="U24" s="1217" t="s">
        <v>84</v>
      </c>
      <c r="V24" s="683">
        <v>49.77</v>
      </c>
      <c r="W24" s="763"/>
      <c r="X24" s="763"/>
      <c r="Y24" s="1252" t="s">
        <v>1359</v>
      </c>
      <c r="Z24" s="1217" t="s">
        <v>84</v>
      </c>
      <c r="AA24" s="1252" t="s">
        <v>1360</v>
      </c>
      <c r="AB24" s="1217" t="s">
        <v>85</v>
      </c>
      <c r="AC24" s="537"/>
      <c r="AD24" s="1227" t="s">
        <v>659</v>
      </c>
      <c r="AE24" s="585" t="str">
        <f>strCheckDate(O25:AC25)</f>
        <v/>
      </c>
      <c r="AF24" s="589"/>
      <c r="AG24" s="589" t="str">
        <f>IF(M24="","",M24 )</f>
        <v>вода</v>
      </c>
      <c r="AH24" s="589"/>
      <c r="AI24" s="589"/>
      <c r="AJ24" s="589"/>
    </row>
    <row r="25" spans="1:43" ht="11.25" hidden="1" customHeight="1">
      <c r="A25" s="1210"/>
      <c r="B25" s="1210"/>
      <c r="C25" s="1210"/>
      <c r="D25" s="1210"/>
      <c r="E25" s="1210"/>
      <c r="F25" s="1210"/>
      <c r="G25" s="919"/>
      <c r="H25" s="919"/>
      <c r="I25" s="1210"/>
      <c r="J25" s="1254"/>
      <c r="K25" s="926">
        <v>1</v>
      </c>
      <c r="L25" s="600"/>
      <c r="M25" s="646"/>
      <c r="N25" s="586"/>
      <c r="O25" s="562"/>
      <c r="P25" s="562"/>
      <c r="Q25" s="584" t="str">
        <f>R24 &amp; "-" &amp; T24</f>
        <v>01.01.2022-30.06.2022</v>
      </c>
      <c r="R25" s="1252"/>
      <c r="S25" s="1217"/>
      <c r="T25" s="1252"/>
      <c r="U25" s="1217"/>
      <c r="V25" s="763"/>
      <c r="W25" s="763"/>
      <c r="X25" s="769" t="str">
        <f>Y24 &amp; "-" &amp; AA24</f>
        <v>01.07.2022-31.12.2022</v>
      </c>
      <c r="Y25" s="1252"/>
      <c r="Z25" s="1217"/>
      <c r="AA25" s="1252"/>
      <c r="AB25" s="1217"/>
      <c r="AC25" s="537"/>
      <c r="AD25" s="1228"/>
      <c r="AF25" s="589"/>
      <c r="AG25" s="589"/>
      <c r="AH25" s="589"/>
      <c r="AI25" s="589"/>
      <c r="AJ25" s="589"/>
    </row>
    <row r="26" spans="1:43" s="522" customFormat="1" ht="15" customHeight="1">
      <c r="A26" s="1210"/>
      <c r="B26" s="1210"/>
      <c r="C26" s="1210"/>
      <c r="D26" s="1210"/>
      <c r="E26" s="1210"/>
      <c r="F26" s="1210"/>
      <c r="G26" s="919"/>
      <c r="H26" s="919"/>
      <c r="I26" s="1210"/>
      <c r="J26" s="1254"/>
      <c r="K26" s="926">
        <v>1</v>
      </c>
      <c r="L26" s="538"/>
      <c r="M26" s="556" t="s">
        <v>25</v>
      </c>
      <c r="N26" s="551"/>
      <c r="O26" s="545"/>
      <c r="P26" s="545"/>
      <c r="Q26" s="545"/>
      <c r="R26" s="573"/>
      <c r="S26" s="564"/>
      <c r="T26" s="563"/>
      <c r="U26" s="551"/>
      <c r="V26" s="757"/>
      <c r="W26" s="757"/>
      <c r="X26" s="757"/>
      <c r="Y26" s="766"/>
      <c r="Z26" s="1006"/>
      <c r="AA26" s="1005"/>
      <c r="AB26" s="1001"/>
      <c r="AC26" s="560"/>
      <c r="AD26" s="1229"/>
      <c r="AE26" s="587"/>
      <c r="AF26" s="587"/>
      <c r="AG26" s="587"/>
      <c r="AH26" s="587"/>
      <c r="AI26" s="587"/>
      <c r="AJ26" s="587"/>
      <c r="AK26" s="587"/>
      <c r="AL26" s="587"/>
      <c r="AM26" s="587"/>
      <c r="AN26" s="587"/>
      <c r="AO26" s="587"/>
      <c r="AP26" s="587"/>
    </row>
    <row r="27" spans="1:43" s="522" customFormat="1" ht="15" customHeight="1">
      <c r="A27" s="1210"/>
      <c r="B27" s="1210"/>
      <c r="C27" s="1210"/>
      <c r="D27" s="1210"/>
      <c r="E27" s="1210"/>
      <c r="F27" s="921"/>
      <c r="G27" s="921"/>
      <c r="H27" s="919"/>
      <c r="I27" s="1210"/>
      <c r="J27" s="921"/>
      <c r="K27" s="925"/>
      <c r="L27" s="538"/>
      <c r="M27" s="551" t="s">
        <v>11</v>
      </c>
      <c r="N27" s="556"/>
      <c r="O27" s="556"/>
      <c r="P27" s="556"/>
      <c r="Q27" s="556"/>
      <c r="R27" s="556"/>
      <c r="S27" s="556"/>
      <c r="T27" s="556"/>
      <c r="U27" s="556"/>
      <c r="V27" s="556"/>
      <c r="W27" s="556"/>
      <c r="X27" s="556"/>
      <c r="Y27" s="556"/>
      <c r="Z27" s="556"/>
      <c r="AA27" s="556"/>
      <c r="AB27" s="556"/>
      <c r="AC27" s="556"/>
      <c r="AD27" s="560"/>
      <c r="AE27" s="587"/>
      <c r="AF27" s="587"/>
      <c r="AG27" s="587"/>
      <c r="AH27" s="587"/>
      <c r="AI27" s="587"/>
      <c r="AJ27" s="587"/>
      <c r="AK27" s="587"/>
      <c r="AL27" s="587"/>
      <c r="AM27" s="587"/>
      <c r="AN27" s="587"/>
      <c r="AO27" s="587"/>
      <c r="AP27" s="587"/>
      <c r="AQ27" s="587"/>
    </row>
    <row r="28" spans="1:43" s="522" customFormat="1" ht="15" hidden="1" customHeight="1">
      <c r="A28" s="1210"/>
      <c r="B28" s="1210"/>
      <c r="C28" s="1210"/>
      <c r="D28" s="1210"/>
      <c r="E28" s="921"/>
      <c r="F28" s="921"/>
      <c r="G28" s="921"/>
      <c r="H28" s="919"/>
      <c r="I28" s="1210"/>
      <c r="J28" s="921"/>
      <c r="K28" s="925"/>
      <c r="L28" s="538"/>
      <c r="M28" s="551"/>
      <c r="N28" s="556"/>
      <c r="O28" s="556"/>
      <c r="P28" s="556"/>
      <c r="Q28" s="556"/>
      <c r="R28" s="556"/>
      <c r="S28" s="556"/>
      <c r="T28" s="556"/>
      <c r="U28" s="556"/>
      <c r="V28" s="556"/>
      <c r="W28" s="556"/>
      <c r="X28" s="556"/>
      <c r="Y28" s="556"/>
      <c r="Z28" s="556"/>
      <c r="AA28" s="556"/>
      <c r="AB28" s="556"/>
      <c r="AC28" s="556"/>
      <c r="AD28" s="560"/>
      <c r="AE28" s="587"/>
      <c r="AF28" s="587"/>
      <c r="AG28" s="587"/>
      <c r="AH28" s="587"/>
      <c r="AI28" s="587"/>
      <c r="AJ28" s="587"/>
      <c r="AK28" s="587"/>
      <c r="AL28" s="587"/>
      <c r="AM28" s="587"/>
      <c r="AN28" s="587"/>
      <c r="AO28" s="587"/>
      <c r="AP28" s="587"/>
      <c r="AQ28" s="587"/>
    </row>
    <row r="29" spans="1:43" ht="3" customHeight="1">
      <c r="L29" s="485"/>
      <c r="M29" s="485"/>
      <c r="N29" s="485"/>
      <c r="O29" s="485"/>
      <c r="P29" s="485"/>
      <c r="Q29" s="485"/>
      <c r="R29" s="485"/>
      <c r="S29" s="485"/>
      <c r="T29" s="485"/>
      <c r="U29" s="485"/>
      <c r="V29" s="485"/>
      <c r="W29" s="485"/>
      <c r="X29" s="485"/>
      <c r="Y29" s="485"/>
      <c r="Z29" s="485"/>
      <c r="AA29" s="485"/>
      <c r="AB29" s="485"/>
    </row>
    <row r="30" spans="1:43" ht="106.5" customHeight="1">
      <c r="L30" s="1">
        <v>1</v>
      </c>
      <c r="M30" s="1203" t="s">
        <v>660</v>
      </c>
      <c r="N30" s="1203"/>
      <c r="O30" s="1203"/>
      <c r="P30" s="1203"/>
      <c r="Q30" s="1203"/>
      <c r="R30" s="1203"/>
      <c r="S30" s="1203"/>
      <c r="T30" s="1203"/>
      <c r="U30" s="1203"/>
      <c r="V30" s="1203"/>
      <c r="W30" s="1203"/>
      <c r="X30" s="1203"/>
      <c r="Y30" s="1203"/>
      <c r="Z30" s="1203"/>
      <c r="AA30" s="1203"/>
      <c r="AB30" s="1203"/>
      <c r="AC30" s="1203"/>
      <c r="AD30" s="1203"/>
    </row>
  </sheetData>
  <sheetProtection algorithmName="SHA-512" hashValue="SEmZUicF8gqTLnZiL2isijAqef3Z2p7cOScahm1rr8dfvLsKn+r1bERMy6iIuPyhmYEyyZcEHlUSRGhgtUrduw==" saltValue="CpQ9A+sG3Ytw7m1FhkfvSg==" spinCount="100000" sheet="1" objects="1" scenarios="1" formatColumns="0" formatRows="0"/>
  <dataConsolidate leftLabels="1" link="1"/>
  <mergeCells count="52">
    <mergeCell ref="V12:AB12"/>
    <mergeCell ref="V14:AA14"/>
    <mergeCell ref="AB14:AB16"/>
    <mergeCell ref="V15:V16"/>
    <mergeCell ref="W15:X15"/>
    <mergeCell ref="Y15:AA15"/>
    <mergeCell ref="Z16:AA16"/>
    <mergeCell ref="V11:AA11"/>
    <mergeCell ref="AD24:AD26"/>
    <mergeCell ref="M30:AD30"/>
    <mergeCell ref="U14:U16"/>
    <mergeCell ref="AC14:AC16"/>
    <mergeCell ref="AD13:AD16"/>
    <mergeCell ref="L13:AC13"/>
    <mergeCell ref="L14:L16"/>
    <mergeCell ref="M14:M16"/>
    <mergeCell ref="S17:T17"/>
    <mergeCell ref="T24:T25"/>
    <mergeCell ref="Z17:AA17"/>
    <mergeCell ref="Y24:Y25"/>
    <mergeCell ref="Z24:Z25"/>
    <mergeCell ref="AA24:AA25"/>
    <mergeCell ref="O12:U12"/>
    <mergeCell ref="O14:T14"/>
    <mergeCell ref="L5:T5"/>
    <mergeCell ref="O7:T7"/>
    <mergeCell ref="O8:T8"/>
    <mergeCell ref="L11:M11"/>
    <mergeCell ref="O11:T11"/>
    <mergeCell ref="O9:T9"/>
    <mergeCell ref="O10:T10"/>
    <mergeCell ref="S24:S25"/>
    <mergeCell ref="O15:O16"/>
    <mergeCell ref="P15:Q15"/>
    <mergeCell ref="S16:T16"/>
    <mergeCell ref="R15:T15"/>
    <mergeCell ref="AB24:AB25"/>
    <mergeCell ref="I21:I28"/>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s>
  <dataValidations count="10">
    <dataValidation allowBlank="1" sqref="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JO27:JZ28 AD27:AD28 WWA27:WWL28 WME27:WMP28 WCI27:WCT28 VSM27:VSX28 VIQ27:VJB28 UYU27:UZF28 UOY27:UPJ28 UFC27:UFN28 TVG27:TVR28 TLK27:TLV28 TBO27:TBZ28 SRS27:SSD28 SHW27:SIH28 RYA27:RYL28 ROE27:ROP28 REI27:RET28 QUM27:QUX28 QKQ27:QLB28 QAU27:QBF28 PQY27:PRJ28 PHC27:PHN28 OXG27:OXR28 ONK27:ONV28 ODO27:ODZ28 NTS27:NUD28 NJW27:NKH28 NAA27:NAL28 MQE27:MQP28 MGI27:MGT28 LWM27:LWX28 LMQ27:LNB28 LCU27:LDF28 KSY27:KTJ28 KJC27:KJN28 JZG27:JZR28 JPK27:JPV28 JFO27:JFZ28 IVS27:IWD28 ILW27:IMH28 ICA27:ICL28 HSE27:HSP28 HII27:HIT28 GYM27:GYX28 GOQ27:GPB28 GEU27:GFF28 FUY27:FVJ28 FLC27:FLN28 FBG27:FBR28 ERK27:ERV28 EHO27:EHZ28 DXS27:DYD28 DNW27:DOH28 DEA27:DEL28 CUE27:CUP28 CKI27:CKT28 CAM27:CAX28 BQQ27:BRB28 BGU27:BHF28 AWY27:AXJ28 ANC27:ANN28 ADG27:ADR28 TK27:TV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JO26:JZ26 WWA26:WWL26 WME26:WMP26 WCI26:WCT26 VSM26:VSX26 VIQ26:VJB26 UYU26:UZF26 UOY26:UPJ26 UFC26:UFN26 TVG26:TVR26 TLK26:TLV26 TBO26:TBZ26 SRS26:SSD26 SHW26:SIH26 RYA26:RYL26 ROE26:ROP26 REI26:RET26 QUM26:QUX26 QKQ26:QLB26 QAU26:QBF26 PQY26:PRJ26 PHC26:PHN26 OXG26:OXR26 ONK26:ONV26 ODO26:ODZ26 NTS26:NUD26 NJW26:NKH26 NAA26:NAL26 MQE26:MQP26 MGI26:MGT26 LWM26:LWX26 LMQ26:LNB26 LCU26:LDF26 KSY26:KTJ26 KJC26:KJN26 JZG26:JZR26 JPK26:JPV26 JFO26:JFZ26 IVS26:IWD26 ILW26:IMH26 ICA26:ICL26 HSE26:HSP26 HII26:HIT26 GYM26:GYX26 GOQ26:GPB26 GEU26:GFF26 FUY26:FVJ26 FLC26:FLN26 FBG26:FBR26 ERK26:ERV26 EHO26:EHZ26 DXS26:DYD26 DNW26:DOH26 DEA26:DEL26 CUE26:CUP26 CKI26:CKT26 CAM26:CAX26 BQQ26:BRB26 BGU26:BHF26 AWY26:AXJ26 ANC26:ANN26 ADG26:ADR26 TK26:TV26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23 WMH23 WCL23 VSP23 VIT23 UYX23 UPB23 UFF23 TVJ23 TLN23 TBR23 SRV23 SHZ23 RYD23 ROH23 REL23 QUP23 QKT23 QAX23 PRB23 PHF23 OXJ23 ONN23 ODR23 NTV23 NJZ23 NAD23 MQH23 MGL23 LWP23 LMT23 LCX23 KTB23 KJF23 JZJ23 JPN23 JFR23 IVV23 ILZ23 ICD23 HSH23 HIL23 GYP23 GOT23 GEX23 FVB23 FLF23 FBJ23 ERN23 EHR23 DXV23 DNZ23 DED23 CUH23 CKL23 CAP23 BQT23 BGX23 AXB23 ANF23 ADJ23 TN23 JR23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WWL18:WWL24 WMP18:WMP24 WCT18:WCT24 VSX18:VSX24 VJB18:VJB24 UZF18:UZF24 UPJ18:UPJ24 UFN18:UFN24 TVR18:TVR24 TLV18:TLV24 TBZ18:TBZ24 SSD18:SSD24 SIH18:SIH24 RYL18:RYL24 ROP18:ROP24 RET18:RET24 QUX18:QUX24 QLB18:QLB24 QBF18:QBF24 PRJ18:PRJ24 PHN18:PHN24 OXR18:OXR24 ONV18:ONV24 ODZ18:ODZ24 NUD18:NUD24 NKH18:NKH24 NAL18:NAL24 MQP18:MQP24 MGT18:MGT24 LWX18:LWX24 LNB18:LNB24 LDF18:LDF24 KTJ18:KTJ24 KJN18:KJN24 JZR18:JZR24 JPV18:JPV24 JFZ18:JFZ24 IWD18:IWD24 IMH18:IMH24 ICL18:ICL24 HSP18:HSP24 HIT18:HIT24 GYX18:GYX24 GPB18:GPB24 GFF18:GFF24 FVJ18:FVJ24 FLN18:FLN24 FBR18:FBR24 ERV18:ERV24 EHZ18:EHZ24 DYD18:DYD24 DOH18:DOH24 DEL18:DEL24 CUP18:CUP24 CKT18:CKT24 CAX18:CAX24 BRB18:BRB24 BHF18:BHF24 AXJ18:AXJ24 ANN18:ANN24 ADR18:ADR24 TV18:TV24">
      <formula1>900</formula1>
    </dataValidation>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24:WWG25 WMK24:WMK25 WCO24:WCO25 VSS24:VSS25 VIW24:VIW25 UZA24:UZA25 UPE24:UPE25 UFI24:UFI25 TVM24:TVM25 TLQ24:TLQ25 TBU24:TBU25 SRY24:SRY25 SIC24:SIC25 RYG24:RYG25 ROK24:ROK25 REO24:REO25 QUS24:QUS25 QKW24:QKW25 QBA24:QBA25 PRE24:PRE25 PHI24:PHI25 OXM24:OXM25 ONQ24:ONQ25 ODU24:ODU25 NTY24:NTY25 NKC24:NKC25 NAG24:NAG25 MQK24:MQK25 MGO24:MGO25 LWS24:LWS25 LMW24:LMW25 LDA24:LDA25 KTE24:KTE25 KJI24:KJI25 JZM24:JZM25 JPQ24:JPQ25 JFU24:JFU25 IVY24:IVY25 IMC24:IMC25 ICG24:ICG25 HSK24:HSK25 HIO24:HIO25 GYS24:GYS25 GOW24:GOW25 GFA24:GFA25 FVE24:FVE25 FLI24:FLI25 FBM24:FBM25 ERQ24:ERQ25 EHU24:EHU25 DXY24:DXY25 DOC24:DOC25 DEG24:DEG25 CUK24:CUK25 CKO24:CKO25 CAS24:CAS25 BQW24:BQW25 BHA24:BHA25 AXE24:AXE25 ANI24:ANI25 ADM24:ADM25 TQ24:TQ25 JU24:JU25 R24:R25 WWI24:WWI25 WMM24:WMM25 WCQ24:WCQ25 VSU24:VSU25 VIY24:VIY25 UZC24:UZC25 UPG24:UPG25 UFK24:UFK25 TVO24:TVO25 TLS24:TLS25 TBW24:TBW25 SSA24:SSA25 SIE24:SIE25 RYI24:RYI25 ROM24:ROM25 REQ24:REQ25 QUU24:QUU25 QKY24:QKY25 QBC24:QBC25 PRG24:PRG25 PHK24:PHK25 OXO24:OXO25 ONS24:ONS25 ODW24:ODW25 NUA24:NUA25 NKE24:NKE25 NAI24:NAI25 MQM24:MQM25 MGQ24:MGQ25 LWU24:LWU25 LMY24:LMY25 LDC24:LDC25 KTG24:KTG25 KJK24:KJK25 JZO24:JZO25 JPS24:JPS25 JFW24:JFW25 IWA24:IWA25 IME24:IME25 ICI24:ICI25 HSM24:HSM25 HIQ24:HIQ25 GYU24:GYU25 GOY24:GOY25 GFC24:GFC25 FVG24:FVG25 FLK24:FLK25 FBO24:FBO25 ERS24:ERS25 EHW24:EHW25 DYA24:DYA25 DOE24:DOE25 DEI24:DEI25 CUM24:CUM25 CKQ24:CKQ25 CAU24:CAU25 BQY24:BQY25 BHC24:BHC25 AXG24:AXG25 ANK24:ANK25 ADO24:ADO25 TS24:TS25 JW24:JW25 T24:T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Y24:Y25 AA24:AA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62164:U26216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4:U25 WWJ24:WWJ25 WMN24:WMN25 WCR24:WCR25 VSV24:VSV25 VIZ24:VIZ25 UZD24:UZD25 UPH24:UPH25 UFL24:UFL25 TVP24:TVP25 TLT24:TLT25 TBX24:TBX25 SSB24:SSB25 SIF24:SIF25 RYJ24:RYJ25 RON24:RON25 RER24:RER25 QUV24:QUV25 QKZ24:QKZ25 QBD24:QBD25 PRH24:PRH25 PHL24:PHL25 OXP24:OXP25 ONT24:ONT25 ODX24:ODX25 NUB24:NUB25 NKF24:NKF25 NAJ24:NAJ25 MQN24:MQN25 MGR24:MGR25 LWV24:LWV25 LMZ24:LMZ25 LDD24:LDD25 KTH24:KTH25 KJL24:KJL25 JZP24:JZP25 JPT24:JPT25 JFX24:JFX25 IWB24:IWB25 IMF24:IMF25 ICJ24:ICJ25 HSN24:HSN25 HIR24:HIR25 GYV24:GYV25 GOZ24:GOZ25 GFD24:GFD25 FVH24:FVH25 FLL24:FLL25 FBP24:FBP25 ERT24:ERT25 EHX24:EHX25 DYB24:DYB25 DOF24:DOF25 DEJ24:DEJ25 CUN24:CUN25 CKR24:CKR25 CAV24:CAV25 BQZ24:BQZ25 BHD24:BHD25 AXH24:AXH25 ANL24:ANL25 ADP24:ADP25 TT24:TT25 JX24:JX25 WWH24:WWH25 WML24:WML25 WCP24:WCP25 VST24:VST25 VIX24:VIX25 UZB24:UZB25 UPF24:UPF25 UFJ24:UFJ25 TVN24:TVN25 TLR24:TLR25 TBV24:TBV25 SRZ24:SRZ25 SID24:SID25 RYH24:RYH25 ROL24:ROL25 REP24:REP25 QUT24:QUT25 QKX24:QKX25 QBB24:QBB25 PRF24:PRF25 PHJ24:PHJ25 OXN24:OXN25 ONR24:ONR25 ODV24:ODV25 NTZ24:NTZ25 NKD24:NKD25 NAH24:NAH25 MQL24:MQL25 MGP24:MGP25 LWT24:LWT25 LMX24:LMX25 LDB24:LDB25 KTF24:KTF25 KJJ24:KJJ25 JZN24:JZN25 JPR24:JPR25 JFV24:JFV25 IVZ24:IVZ25 IMD24:IMD25 ICH24:ICH25 HSL24:HSL25 HIP24:HIP25 GYT24:GYT25 GOX24:GOX25 GFB24:GFB25 FVF24:FVF25 FLJ24:FLJ25 FBN24:FBN25 ERR24:ERR25 EHV24:EHV25 DXZ24:DXZ25 DOD24:DOD25 DEH24:DEH25 CUL24:CUL25 CKP24:CKP25 CAT24:CAT25 BQX24:BQX25 BHB24:BHB25 AXF24:AXF25 ANJ24:ANJ25 ADN24:ADN25 TR24:TR25 JV24:JV25 S24:S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dataValidation allowBlank="1" promptTitle="checkPeriodRange" sqref="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WWF25 WMJ25 WCN25 VSR25 VIV25 UYZ25 UPD25 UFH25 TVL25 TLP25 TBT25 SRX25 SIB25 RYF25 ROJ25 REN25 QUR25 QKV25 QAZ25 PRD25 PHH25 OXL25 ONP25 ODT25 NTX25 NKB25 NAF25 MQJ25 MGN25 LWR25 LMV25 LCZ25 KTD25 KJH25 JZL25 JPP25 JFT25 IVX25 IMB25 ICF25 HSJ25 HIN25 GYR25 GOV25 GEZ25 FVD25 FLH25 FBL25 ERP25 EHT25 DXX25 DOB25 DEF25 CUJ25 CKN25 CAR25 BQV25 BGZ25 AXD25 ANH25 ADL25 TP25 JT25 Q25 X65557 X131093 X196629 X262165 X327701 X393237 X458773 X524309 X589845 X655381 X720917 X786453 X851989 X917525 X983061 X25"/>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4" t="s">
        <v>491</v>
      </c>
      <c r="G2" s="1205"/>
      <c r="H2" s="1206"/>
      <c r="I2" s="640"/>
    </row>
    <row r="3" spans="1:20" ht="3" customHeight="1"/>
    <row r="4" spans="1:20" s="570" customFormat="1" ht="11.25">
      <c r="A4" s="590"/>
      <c r="B4" s="590"/>
      <c r="C4" s="590"/>
      <c r="D4" s="590"/>
      <c r="F4" s="1160" t="s">
        <v>454</v>
      </c>
      <c r="G4" s="1160"/>
      <c r="H4" s="1160"/>
      <c r="I4" s="120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11.11.2021</v>
      </c>
      <c r="I7" s="581" t="s">
        <v>493</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498</v>
      </c>
      <c r="H13" s="604"/>
      <c r="I13" s="1209" t="s">
        <v>591</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403</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593</v>
      </c>
      <c r="H19" s="120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4" t="s">
        <v>657</v>
      </c>
      <c r="M5" s="1224"/>
      <c r="N5" s="1224"/>
      <c r="O5" s="1224"/>
      <c r="P5" s="1224"/>
      <c r="Q5" s="1224"/>
      <c r="R5" s="1224"/>
      <c r="S5" s="1224"/>
      <c r="T5" s="1224"/>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5" t="str">
        <f>IF(NameOrPr_ch="",IF(NameOrPr="","",NameOrPr),NameOrPr_ch)</f>
        <v>Региональная служба по тарифам Ростовской области</v>
      </c>
      <c r="P7" s="1256"/>
      <c r="Q7" s="1256"/>
      <c r="R7" s="1256"/>
      <c r="S7" s="1256"/>
      <c r="T7" s="1257"/>
      <c r="U7" s="669"/>
      <c r="X7" s="585"/>
      <c r="Y7" s="585"/>
      <c r="Z7" s="585"/>
      <c r="AA7" s="585"/>
      <c r="AB7" s="585"/>
      <c r="AC7" s="585"/>
      <c r="AD7" s="585"/>
      <c r="AE7" s="585"/>
      <c r="AF7" s="585"/>
      <c r="AG7" s="585"/>
      <c r="AH7" s="585"/>
    </row>
    <row r="8" spans="7:34" s="491" customFormat="1" ht="18.75">
      <c r="G8" s="490"/>
      <c r="H8" s="490"/>
      <c r="L8" s="499"/>
      <c r="M8" s="617" t="s">
        <v>596</v>
      </c>
      <c r="N8" s="666"/>
      <c r="O8" s="1255" t="str">
        <f>IF(datePr_ch="",IF(datePr="","",datePr),datePr_ch)</f>
        <v>26.10.2021</v>
      </c>
      <c r="P8" s="1256"/>
      <c r="Q8" s="1256"/>
      <c r="R8" s="1256"/>
      <c r="S8" s="1256"/>
      <c r="T8" s="1257"/>
      <c r="U8" s="667"/>
      <c r="X8" s="505"/>
      <c r="Y8" s="505"/>
      <c r="Z8" s="505"/>
      <c r="AA8" s="505"/>
      <c r="AB8" s="505"/>
      <c r="AC8" s="505"/>
      <c r="AD8" s="505"/>
      <c r="AE8" s="505"/>
      <c r="AF8" s="505"/>
      <c r="AG8" s="505"/>
      <c r="AH8" s="505"/>
    </row>
    <row r="9" spans="7:34" s="491" customFormat="1" ht="18.75">
      <c r="G9" s="490"/>
      <c r="H9" s="490"/>
      <c r="L9" s="552"/>
      <c r="M9" s="617" t="s">
        <v>595</v>
      </c>
      <c r="N9" s="666"/>
      <c r="O9" s="1255" t="str">
        <f>IF(numberPr_ch="",IF(numberPr="","",numberPr),numberPr_ch)</f>
        <v>52/37</v>
      </c>
      <c r="P9" s="1256"/>
      <c r="Q9" s="1256"/>
      <c r="R9" s="1256"/>
      <c r="S9" s="1256"/>
      <c r="T9" s="1257"/>
      <c r="U9" s="667"/>
      <c r="X9" s="505"/>
      <c r="Y9" s="505"/>
      <c r="Z9" s="505"/>
      <c r="AA9" s="505"/>
      <c r="AB9" s="505"/>
      <c r="AC9" s="505"/>
      <c r="AD9" s="505"/>
      <c r="AE9" s="505"/>
      <c r="AF9" s="505"/>
      <c r="AG9" s="505"/>
      <c r="AH9" s="505"/>
    </row>
    <row r="10" spans="7:34" s="491" customFormat="1" ht="18.75">
      <c r="G10" s="490"/>
      <c r="H10" s="490"/>
      <c r="L10" s="552"/>
      <c r="M10" s="617" t="s">
        <v>501</v>
      </c>
      <c r="N10" s="666"/>
      <c r="O10" s="1255" t="str">
        <f>IF(IstPub_ch="",IF(IstPub="","",IstPub),IstPub_ch)</f>
        <v>http://pravo.donland.ru/ (номер опубликования: 6145202110290010, дата опубликования: 29.10.2021)</v>
      </c>
      <c r="P10" s="1256"/>
      <c r="Q10" s="1256"/>
      <c r="R10" s="1256"/>
      <c r="S10" s="1256"/>
      <c r="T10" s="1257"/>
      <c r="U10" s="667"/>
      <c r="X10" s="505"/>
      <c r="Y10" s="505"/>
      <c r="Z10" s="505"/>
      <c r="AA10" s="505"/>
      <c r="AB10" s="505"/>
      <c r="AC10" s="505"/>
      <c r="AD10" s="505"/>
      <c r="AE10" s="505"/>
      <c r="AF10" s="505"/>
      <c r="AG10" s="505"/>
      <c r="AH10" s="505"/>
    </row>
    <row r="11" spans="7:34" s="491" customFormat="1" ht="11.25" hidden="1">
      <c r="G11" s="490"/>
      <c r="H11" s="490"/>
      <c r="L11" s="1225"/>
      <c r="M11" s="1225"/>
      <c r="N11" s="488"/>
      <c r="O11" s="1260"/>
      <c r="P11" s="1260"/>
      <c r="Q11" s="1260"/>
      <c r="R11" s="1260"/>
      <c r="S11" s="1260"/>
      <c r="T11" s="1260"/>
      <c r="U11" s="503" t="s">
        <v>373</v>
      </c>
      <c r="X11" s="505"/>
      <c r="Y11" s="505"/>
      <c r="Z11" s="505"/>
      <c r="AA11" s="505"/>
      <c r="AB11" s="505"/>
      <c r="AC11" s="505"/>
      <c r="AD11" s="505"/>
      <c r="AE11" s="505"/>
      <c r="AF11" s="505"/>
      <c r="AG11" s="505"/>
      <c r="AH11" s="505"/>
    </row>
    <row r="12" spans="7:34">
      <c r="J12" s="481"/>
      <c r="K12" s="481"/>
      <c r="L12" s="477"/>
      <c r="M12" s="477"/>
      <c r="N12" s="477"/>
      <c r="O12" s="1259"/>
      <c r="P12" s="1259"/>
      <c r="Q12" s="1259"/>
      <c r="R12" s="1259"/>
      <c r="S12" s="1259"/>
      <c r="T12" s="1259"/>
      <c r="U12" s="1259"/>
    </row>
    <row r="13" spans="7:34">
      <c r="J13" s="481"/>
      <c r="K13" s="481"/>
      <c r="L13" s="1160" t="s">
        <v>454</v>
      </c>
      <c r="M13" s="1160"/>
      <c r="N13" s="1160"/>
      <c r="O13" s="1160"/>
      <c r="P13" s="1160"/>
      <c r="Q13" s="1160"/>
      <c r="R13" s="1160"/>
      <c r="S13" s="1160"/>
      <c r="T13" s="1160"/>
      <c r="U13" s="1160"/>
      <c r="V13" s="1160"/>
      <c r="W13" s="1160" t="s">
        <v>455</v>
      </c>
    </row>
    <row r="14" spans="7:34" ht="14.25" customHeight="1">
      <c r="J14" s="481"/>
      <c r="K14" s="481"/>
      <c r="L14" s="1237" t="s">
        <v>92</v>
      </c>
      <c r="M14" s="1237" t="s">
        <v>639</v>
      </c>
      <c r="N14" s="521"/>
      <c r="O14" s="1238" t="s">
        <v>641</v>
      </c>
      <c r="P14" s="1239"/>
      <c r="Q14" s="1239"/>
      <c r="R14" s="1239"/>
      <c r="S14" s="1239"/>
      <c r="T14" s="1240"/>
      <c r="U14" s="1221" t="s">
        <v>341</v>
      </c>
      <c r="V14" s="1234" t="s">
        <v>275</v>
      </c>
      <c r="W14" s="1160"/>
    </row>
    <row r="15" spans="7:34" s="523" customFormat="1" ht="14.25" customHeight="1">
      <c r="G15" s="531"/>
      <c r="H15" s="531"/>
      <c r="I15" s="531"/>
      <c r="J15" s="529"/>
      <c r="K15" s="529"/>
      <c r="L15" s="1237"/>
      <c r="M15" s="1237"/>
      <c r="N15" s="521"/>
      <c r="O15" s="1243" t="s">
        <v>605</v>
      </c>
      <c r="P15" s="1241" t="s">
        <v>271</v>
      </c>
      <c r="Q15" s="1242"/>
      <c r="R15" s="1219" t="s">
        <v>654</v>
      </c>
      <c r="S15" s="1219"/>
      <c r="T15" s="1220"/>
      <c r="U15" s="1222"/>
      <c r="V15" s="1235"/>
      <c r="W15" s="1160"/>
      <c r="X15" s="585"/>
      <c r="Y15" s="585"/>
      <c r="Z15" s="585"/>
      <c r="AA15" s="585"/>
      <c r="AB15" s="585"/>
      <c r="AC15" s="585"/>
      <c r="AD15" s="585"/>
      <c r="AE15" s="585"/>
      <c r="AF15" s="585"/>
      <c r="AG15" s="585"/>
      <c r="AH15" s="585"/>
    </row>
    <row r="16" spans="7:34" ht="33.75">
      <c r="J16" s="481"/>
      <c r="K16" s="481"/>
      <c r="L16" s="1237"/>
      <c r="M16" s="1237"/>
      <c r="N16" s="520"/>
      <c r="O16" s="1244"/>
      <c r="P16" s="535" t="s">
        <v>765</v>
      </c>
      <c r="Q16" s="535" t="s">
        <v>766</v>
      </c>
      <c r="R16" s="536" t="s">
        <v>274</v>
      </c>
      <c r="S16" s="1232" t="s">
        <v>273</v>
      </c>
      <c r="T16" s="1233"/>
      <c r="U16" s="1223"/>
      <c r="V16" s="1236"/>
      <c r="W16" s="1160"/>
    </row>
    <row r="17" spans="1:34">
      <c r="J17" s="481"/>
      <c r="K17" s="489">
        <v>1</v>
      </c>
      <c r="L17" s="478" t="s">
        <v>93</v>
      </c>
      <c r="M17" s="478" t="s">
        <v>49</v>
      </c>
      <c r="N17" s="496" t="s">
        <v>49</v>
      </c>
      <c r="O17" s="487">
        <f ca="1">OFFSET(O17,0,-1)+1</f>
        <v>3</v>
      </c>
      <c r="P17" s="487">
        <f ca="1">OFFSET(P17,0,-1)+1</f>
        <v>4</v>
      </c>
      <c r="Q17" s="487">
        <f ca="1">OFFSET(Q17,0,-1)+1</f>
        <v>5</v>
      </c>
      <c r="R17" s="487">
        <f ca="1">OFFSET(R17,0,-1)+1</f>
        <v>6</v>
      </c>
      <c r="S17" s="1226">
        <f ca="1">OFFSET(S17,0,-1)+1</f>
        <v>7</v>
      </c>
      <c r="T17" s="1226"/>
      <c r="U17" s="487">
        <f ca="1">OFFSET(U17,0,-2)+1</f>
        <v>8</v>
      </c>
      <c r="V17" s="495">
        <f ca="1">OFFSET(V17,0,-1)</f>
        <v>8</v>
      </c>
      <c r="W17" s="487">
        <f ca="1">OFFSET(W17,0,-1)+1</f>
        <v>9</v>
      </c>
    </row>
    <row r="18" spans="1:34" ht="22.5">
      <c r="A18" s="1210">
        <v>1</v>
      </c>
      <c r="B18" s="940"/>
      <c r="C18" s="940"/>
      <c r="D18" s="940"/>
      <c r="E18" s="941"/>
      <c r="F18" s="942"/>
      <c r="G18" s="942"/>
      <c r="H18" s="942"/>
      <c r="I18" s="943"/>
      <c r="J18" s="938"/>
      <c r="K18" s="945"/>
      <c r="L18" s="593">
        <f>mergeValue(A18)</f>
        <v>1</v>
      </c>
      <c r="M18" s="641" t="s">
        <v>20</v>
      </c>
      <c r="N18" s="580"/>
      <c r="O18" s="1251"/>
      <c r="P18" s="1251"/>
      <c r="Q18" s="1251"/>
      <c r="R18" s="1251"/>
      <c r="S18" s="1251"/>
      <c r="T18" s="1251"/>
      <c r="U18" s="1251"/>
      <c r="V18" s="1251"/>
      <c r="W18" s="630" t="s">
        <v>658</v>
      </c>
    </row>
    <row r="19" spans="1:34" ht="22.5">
      <c r="A19" s="1210"/>
      <c r="B19" s="1210">
        <v>1</v>
      </c>
      <c r="C19" s="940"/>
      <c r="D19" s="940"/>
      <c r="E19" s="942"/>
      <c r="F19" s="942"/>
      <c r="G19" s="942"/>
      <c r="H19" s="942"/>
      <c r="I19" s="937"/>
      <c r="J19" s="936"/>
      <c r="K19" s="939"/>
      <c r="L19" s="593" t="str">
        <f>mergeValue(A19) &amp;"."&amp; mergeValue(B19)</f>
        <v>1.1</v>
      </c>
      <c r="M19" s="546" t="s">
        <v>16</v>
      </c>
      <c r="N19" s="580"/>
      <c r="O19" s="1251"/>
      <c r="P19" s="1251"/>
      <c r="Q19" s="1251"/>
      <c r="R19" s="1251"/>
      <c r="S19" s="1251"/>
      <c r="T19" s="1251"/>
      <c r="U19" s="1251"/>
      <c r="V19" s="1251"/>
      <c r="W19" s="630" t="s">
        <v>477</v>
      </c>
    </row>
    <row r="20" spans="1:34" ht="22.5">
      <c r="A20" s="1210"/>
      <c r="B20" s="1210"/>
      <c r="C20" s="1210">
        <v>1</v>
      </c>
      <c r="D20" s="940"/>
      <c r="E20" s="942"/>
      <c r="F20" s="942"/>
      <c r="G20" s="942"/>
      <c r="H20" s="942"/>
      <c r="I20" s="944"/>
      <c r="J20" s="936"/>
      <c r="K20" s="939"/>
      <c r="L20" s="593" t="str">
        <f>mergeValue(A20) &amp;"."&amp; mergeValue(B20)&amp;"."&amp; mergeValue(C20)</f>
        <v>1.1.1</v>
      </c>
      <c r="M20" s="547" t="s">
        <v>7</v>
      </c>
      <c r="N20" s="580"/>
      <c r="O20" s="1251"/>
      <c r="P20" s="1251"/>
      <c r="Q20" s="1251"/>
      <c r="R20" s="1251"/>
      <c r="S20" s="1251"/>
      <c r="T20" s="1251"/>
      <c r="U20" s="1251"/>
      <c r="V20" s="1251"/>
      <c r="W20" s="630" t="s">
        <v>633</v>
      </c>
    </row>
    <row r="21" spans="1:34" ht="22.5">
      <c r="A21" s="1210"/>
      <c r="B21" s="1210"/>
      <c r="C21" s="1210"/>
      <c r="D21" s="1210">
        <v>1</v>
      </c>
      <c r="E21" s="942"/>
      <c r="F21" s="942"/>
      <c r="G21" s="942"/>
      <c r="H21" s="942"/>
      <c r="I21" s="944"/>
      <c r="J21" s="936"/>
      <c r="K21" s="939"/>
      <c r="L21" s="593" t="str">
        <f>mergeValue(A21) &amp;"."&amp; mergeValue(B21)&amp;"."&amp; mergeValue(C21)&amp;"."&amp; mergeValue(D21)</f>
        <v>1.1.1.1</v>
      </c>
      <c r="M21" s="548" t="s">
        <v>22</v>
      </c>
      <c r="N21" s="580"/>
      <c r="O21" s="1251"/>
      <c r="P21" s="1251"/>
      <c r="Q21" s="1251"/>
      <c r="R21" s="1251"/>
      <c r="S21" s="1251"/>
      <c r="T21" s="1251"/>
      <c r="U21" s="1251"/>
      <c r="V21" s="1251"/>
      <c r="W21" s="630" t="s">
        <v>634</v>
      </c>
    </row>
    <row r="22" spans="1:34" ht="11.25" hidden="1" customHeight="1">
      <c r="A22" s="1210"/>
      <c r="B22" s="1210"/>
      <c r="C22" s="1210"/>
      <c r="D22" s="1210"/>
      <c r="E22" s="1210">
        <v>1</v>
      </c>
      <c r="F22" s="942"/>
      <c r="G22" s="942"/>
      <c r="H22" s="940">
        <v>1</v>
      </c>
      <c r="I22" s="1210">
        <v>1</v>
      </c>
      <c r="J22" s="942"/>
      <c r="K22" s="947"/>
      <c r="L22" s="593"/>
      <c r="M22" s="554"/>
      <c r="N22" s="581"/>
      <c r="O22" s="631"/>
      <c r="P22" s="631"/>
      <c r="Q22" s="631"/>
      <c r="R22" s="631"/>
      <c r="S22" s="631"/>
      <c r="T22" s="631"/>
      <c r="U22" s="631"/>
      <c r="V22" s="508"/>
      <c r="W22" s="559"/>
    </row>
    <row r="23" spans="1:34" ht="90">
      <c r="A23" s="1210"/>
      <c r="B23" s="1210"/>
      <c r="C23" s="1210"/>
      <c r="D23" s="1210"/>
      <c r="E23" s="1210"/>
      <c r="F23" s="1210">
        <v>1</v>
      </c>
      <c r="G23" s="940"/>
      <c r="H23" s="940"/>
      <c r="I23" s="1210"/>
      <c r="J23" s="1210">
        <v>1</v>
      </c>
      <c r="K23" s="948"/>
      <c r="L23" s="593" t="str">
        <f>mergeValue(A23) &amp;"."&amp; mergeValue(B23)&amp;"."&amp; mergeValue(C23)&amp;"."&amp; mergeValue(D23)&amp;"."&amp;  mergeValue(F23)</f>
        <v>1.1.1.1.1</v>
      </c>
      <c r="M23" s="555" t="s">
        <v>10</v>
      </c>
      <c r="N23" s="581"/>
      <c r="O23" s="1212"/>
      <c r="P23" s="1212"/>
      <c r="Q23" s="1212"/>
      <c r="R23" s="1212"/>
      <c r="S23" s="1212"/>
      <c r="T23" s="1212"/>
      <c r="U23" s="1212"/>
      <c r="V23" s="1212"/>
      <c r="W23" s="630" t="s">
        <v>635</v>
      </c>
      <c r="Y23" s="504" t="str">
        <f>strCheckUnique(Z23:Z26)</f>
        <v/>
      </c>
      <c r="AA23" s="504"/>
    </row>
    <row r="24" spans="1:34" ht="189" customHeight="1">
      <c r="A24" s="1210"/>
      <c r="B24" s="1210"/>
      <c r="C24" s="1210"/>
      <c r="D24" s="1210"/>
      <c r="E24" s="1210"/>
      <c r="F24" s="1210"/>
      <c r="G24" s="940">
        <v>1</v>
      </c>
      <c r="H24" s="940"/>
      <c r="I24" s="1210"/>
      <c r="J24" s="1210"/>
      <c r="K24" s="948">
        <v>1</v>
      </c>
      <c r="L24" s="593" t="str">
        <f>mergeValue(A24) &amp;"."&amp; mergeValue(B24)&amp;"."&amp; mergeValue(C24)&amp;"."&amp; mergeValue(D24)&amp;"."&amp; mergeValue(F24)&amp;"."&amp; mergeValue(G24)</f>
        <v>1.1.1.1.1.1</v>
      </c>
      <c r="M24" s="1069"/>
      <c r="N24" s="586"/>
      <c r="O24" s="562"/>
      <c r="P24" s="562"/>
      <c r="Q24" s="1094"/>
      <c r="R24" s="1252"/>
      <c r="S24" s="1217" t="s">
        <v>84</v>
      </c>
      <c r="T24" s="1252"/>
      <c r="U24" s="1217" t="s">
        <v>85</v>
      </c>
      <c r="V24" s="578"/>
      <c r="W24" s="1227" t="s">
        <v>659</v>
      </c>
      <c r="X24" s="500" t="str">
        <f>strCheckDate(O25:V25)</f>
        <v/>
      </c>
      <c r="Y24" s="504"/>
      <c r="Z24" s="504" t="str">
        <f>IF(M24="","",M24 )</f>
        <v/>
      </c>
      <c r="AA24" s="504"/>
      <c r="AB24" s="504"/>
      <c r="AC24" s="504"/>
    </row>
    <row r="25" spans="1:34" ht="11.25" hidden="1">
      <c r="A25" s="1210"/>
      <c r="B25" s="1210"/>
      <c r="C25" s="1210"/>
      <c r="D25" s="1210"/>
      <c r="E25" s="1210"/>
      <c r="F25" s="1210"/>
      <c r="G25" s="940"/>
      <c r="H25" s="940"/>
      <c r="I25" s="1210"/>
      <c r="J25" s="1210"/>
      <c r="K25" s="948"/>
      <c r="L25" s="600"/>
      <c r="M25" s="646"/>
      <c r="N25" s="586"/>
      <c r="O25" s="562"/>
      <c r="P25" s="562"/>
      <c r="Q25" s="584" t="str">
        <f>R24 &amp; "-" &amp; T24</f>
        <v>-</v>
      </c>
      <c r="R25" s="1216"/>
      <c r="S25" s="1217"/>
      <c r="T25" s="1216"/>
      <c r="U25" s="1217"/>
      <c r="V25" s="578"/>
      <c r="W25" s="1228"/>
    </row>
    <row r="26" spans="1:34" s="475" customFormat="1" ht="15" customHeight="1">
      <c r="A26" s="1210"/>
      <c r="B26" s="1210"/>
      <c r="C26" s="1210"/>
      <c r="D26" s="1210"/>
      <c r="E26" s="1210"/>
      <c r="F26" s="1210"/>
      <c r="G26" s="942"/>
      <c r="H26" s="940"/>
      <c r="I26" s="1210"/>
      <c r="J26" s="1210"/>
      <c r="K26" s="947"/>
      <c r="L26" s="538"/>
      <c r="M26" s="556" t="s">
        <v>25</v>
      </c>
      <c r="N26" s="551"/>
      <c r="O26" s="545"/>
      <c r="P26" s="545"/>
      <c r="Q26" s="545"/>
      <c r="R26" s="573"/>
      <c r="S26" s="564"/>
      <c r="T26" s="563"/>
      <c r="U26" s="551"/>
      <c r="V26" s="560"/>
      <c r="W26" s="1229"/>
      <c r="X26" s="501"/>
      <c r="Y26" s="501"/>
      <c r="Z26" s="501"/>
      <c r="AA26" s="501"/>
      <c r="AB26" s="501"/>
      <c r="AC26" s="501"/>
      <c r="AD26" s="501"/>
      <c r="AE26" s="501"/>
      <c r="AF26" s="501"/>
      <c r="AG26" s="501"/>
      <c r="AH26" s="501"/>
    </row>
    <row r="27" spans="1:34" s="475" customFormat="1" ht="15" customHeight="1">
      <c r="A27" s="1210"/>
      <c r="B27" s="1210"/>
      <c r="C27" s="1210"/>
      <c r="D27" s="1210"/>
      <c r="E27" s="1210"/>
      <c r="F27" s="942"/>
      <c r="G27" s="942"/>
      <c r="H27" s="940"/>
      <c r="I27" s="121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10"/>
      <c r="B28" s="1210"/>
      <c r="C28" s="1210"/>
      <c r="D28" s="121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10"/>
      <c r="B29" s="1210"/>
      <c r="C29" s="121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10"/>
      <c r="B30" s="121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1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4" t="s">
        <v>491</v>
      </c>
      <c r="G2" s="1205"/>
      <c r="H2" s="1206"/>
      <c r="I2" s="640"/>
    </row>
    <row r="3" spans="1:20" ht="3" customHeight="1"/>
    <row r="4" spans="1:20" s="570" customFormat="1" ht="11.25">
      <c r="A4" s="590"/>
      <c r="B4" s="590"/>
      <c r="C4" s="590"/>
      <c r="D4" s="590"/>
      <c r="F4" s="1160" t="s">
        <v>454</v>
      </c>
      <c r="G4" s="1160"/>
      <c r="H4" s="1160"/>
      <c r="I4" s="120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11.11.2021</v>
      </c>
      <c r="I7" s="581" t="s">
        <v>493</v>
      </c>
      <c r="J7" s="615"/>
      <c r="K7" s="590"/>
      <c r="L7" s="590"/>
      <c r="M7" s="590"/>
      <c r="N7" s="590"/>
      <c r="O7" s="590"/>
      <c r="P7" s="590"/>
      <c r="Q7" s="590"/>
      <c r="R7" s="590"/>
      <c r="S7" s="590"/>
      <c r="T7" s="590"/>
    </row>
    <row r="8" spans="1:20" s="570" customFormat="1" ht="45">
      <c r="A8" s="120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8"/>
      <c r="B12" s="1208"/>
      <c r="C12" s="120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8"/>
      <c r="B13" s="1208"/>
      <c r="C13" s="1208"/>
      <c r="D13" s="623">
        <v>1</v>
      </c>
      <c r="F13" s="616" t="str">
        <f>"4."&amp;mergeValue(A13) &amp;"."&amp;mergeValue(B13)&amp;"."&amp;mergeValue(C13)&amp;"."&amp;mergeValue(D13)</f>
        <v>4.1.1.1.1</v>
      </c>
      <c r="G13" s="633" t="s">
        <v>498</v>
      </c>
      <c r="H13" s="604"/>
      <c r="I13" s="1209" t="s">
        <v>591</v>
      </c>
      <c r="J13" s="615"/>
      <c r="K13" s="590"/>
      <c r="L13" s="590"/>
      <c r="M13" s="590"/>
      <c r="N13" s="590"/>
      <c r="O13" s="590"/>
      <c r="P13" s="590"/>
      <c r="Q13" s="590"/>
      <c r="R13" s="590"/>
      <c r="S13" s="590"/>
      <c r="T13" s="590"/>
    </row>
    <row r="14" spans="1:20" s="570" customFormat="1" ht="18.75">
      <c r="A14" s="1208"/>
      <c r="B14" s="1208"/>
      <c r="C14" s="1208"/>
      <c r="D14" s="623"/>
      <c r="F14" s="619"/>
      <c r="G14" s="550" t="s">
        <v>4</v>
      </c>
      <c r="H14" s="624"/>
      <c r="I14" s="1209"/>
      <c r="J14" s="615"/>
      <c r="K14" s="590"/>
      <c r="L14" s="590"/>
      <c r="M14" s="590"/>
      <c r="N14" s="590"/>
      <c r="O14" s="590"/>
      <c r="P14" s="590"/>
      <c r="Q14" s="590"/>
      <c r="R14" s="590"/>
      <c r="S14" s="590"/>
      <c r="T14" s="590"/>
    </row>
    <row r="15" spans="1:20" s="570" customFormat="1" ht="18.75">
      <c r="A15" s="1208"/>
      <c r="B15" s="1208"/>
      <c r="C15" s="623"/>
      <c r="D15" s="623"/>
      <c r="F15" s="634"/>
      <c r="G15" s="577" t="s">
        <v>403</v>
      </c>
      <c r="H15" s="635"/>
      <c r="I15" s="636"/>
      <c r="J15" s="615"/>
      <c r="K15" s="590"/>
      <c r="L15" s="590"/>
      <c r="M15" s="590"/>
      <c r="N15" s="590"/>
      <c r="O15" s="590"/>
      <c r="P15" s="590"/>
      <c r="Q15" s="590"/>
      <c r="R15" s="590"/>
      <c r="S15" s="590"/>
      <c r="T15" s="590"/>
    </row>
    <row r="16" spans="1:20" s="570" customFormat="1" ht="18.75">
      <c r="A16" s="120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3" t="s">
        <v>593</v>
      </c>
      <c r="H19" s="120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4" t="s">
        <v>657</v>
      </c>
      <c r="M5" s="1224"/>
      <c r="N5" s="1224"/>
      <c r="O5" s="1224"/>
      <c r="P5" s="1224"/>
      <c r="Q5" s="1224"/>
      <c r="R5" s="1224"/>
      <c r="S5" s="1224"/>
      <c r="T5" s="1224"/>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5" t="str">
        <f>IF(NameOrPr_ch="",IF(NameOrPr="","",NameOrPr),NameOrPr_ch)</f>
        <v>Региональная служба по тарифам Ростовской области</v>
      </c>
      <c r="P7" s="1256"/>
      <c r="Q7" s="1256"/>
      <c r="R7" s="1256"/>
      <c r="S7" s="1256"/>
      <c r="T7" s="1257"/>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5" t="str">
        <f>IF(datePr_ch="",IF(datePr="","",datePr),datePr_ch)</f>
        <v>26.10.2021</v>
      </c>
      <c r="P8" s="1256"/>
      <c r="Q8" s="1256"/>
      <c r="R8" s="1256"/>
      <c r="S8" s="1256"/>
      <c r="T8" s="1257"/>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5" t="str">
        <f>IF(numberPr_ch="",IF(numberPr="","",numberPr),numberPr_ch)</f>
        <v>52/37</v>
      </c>
      <c r="P9" s="1256"/>
      <c r="Q9" s="1256"/>
      <c r="R9" s="1256"/>
      <c r="S9" s="1256"/>
      <c r="T9" s="1257"/>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5" t="str">
        <f>IF(IstPub_ch="",IF(IstPub="","",IstPub),IstPub_ch)</f>
        <v>http://pravo.donland.ru/ (номер опубликования: 6145202110290010, дата опубликования: 29.10.2021)</v>
      </c>
      <c r="P10" s="1256"/>
      <c r="Q10" s="1256"/>
      <c r="R10" s="1256"/>
      <c r="S10" s="1256"/>
      <c r="T10" s="1257"/>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9"/>
      <c r="P12" s="1259"/>
      <c r="Q12" s="1259"/>
      <c r="R12" s="1259"/>
      <c r="S12" s="1259"/>
      <c r="T12" s="1259"/>
      <c r="U12" s="1259"/>
    </row>
    <row r="13" spans="1:34">
      <c r="J13" s="481"/>
      <c r="K13" s="481"/>
      <c r="L13" s="1160" t="s">
        <v>454</v>
      </c>
      <c r="M13" s="1160"/>
      <c r="N13" s="1160"/>
      <c r="O13" s="1160"/>
      <c r="P13" s="1160"/>
      <c r="Q13" s="1160"/>
      <c r="R13" s="1160"/>
      <c r="S13" s="1160"/>
      <c r="T13" s="1160"/>
      <c r="U13" s="1160"/>
      <c r="V13" s="1160"/>
      <c r="W13" s="1160" t="s">
        <v>455</v>
      </c>
    </row>
    <row r="14" spans="1:34" ht="14.25" customHeight="1">
      <c r="J14" s="481"/>
      <c r="K14" s="481"/>
      <c r="L14" s="1237" t="s">
        <v>92</v>
      </c>
      <c r="M14" s="1237" t="s">
        <v>639</v>
      </c>
      <c r="N14" s="521"/>
      <c r="O14" s="1238" t="s">
        <v>641</v>
      </c>
      <c r="P14" s="1239"/>
      <c r="Q14" s="1239"/>
      <c r="R14" s="1239"/>
      <c r="S14" s="1239"/>
      <c r="T14" s="1240"/>
      <c r="U14" s="1221" t="s">
        <v>341</v>
      </c>
      <c r="V14" s="1234" t="s">
        <v>275</v>
      </c>
      <c r="W14" s="1160"/>
    </row>
    <row r="15" spans="1:34" s="523" customFormat="1" ht="14.25" customHeight="1">
      <c r="A15" s="585"/>
      <c r="B15" s="585"/>
      <c r="C15" s="585"/>
      <c r="D15" s="585"/>
      <c r="E15" s="585"/>
      <c r="F15" s="585"/>
      <c r="G15" s="591"/>
      <c r="H15" s="591"/>
      <c r="I15" s="531"/>
      <c r="J15" s="529"/>
      <c r="K15" s="529"/>
      <c r="L15" s="1237"/>
      <c r="M15" s="1237"/>
      <c r="N15" s="521"/>
      <c r="O15" s="1243" t="s">
        <v>772</v>
      </c>
      <c r="P15" s="1241" t="s">
        <v>271</v>
      </c>
      <c r="Q15" s="1242"/>
      <c r="R15" s="1219" t="s">
        <v>654</v>
      </c>
      <c r="S15" s="1219"/>
      <c r="T15" s="1220"/>
      <c r="U15" s="1222"/>
      <c r="V15" s="1235"/>
      <c r="W15" s="1160"/>
      <c r="X15" s="585"/>
      <c r="Y15" s="585"/>
      <c r="Z15" s="585"/>
      <c r="AA15" s="585"/>
      <c r="AB15" s="585"/>
      <c r="AC15" s="585"/>
      <c r="AD15" s="585"/>
      <c r="AE15" s="585"/>
      <c r="AF15" s="585"/>
      <c r="AG15" s="585"/>
      <c r="AH15" s="585"/>
    </row>
    <row r="16" spans="1:34" ht="33.75">
      <c r="J16" s="481"/>
      <c r="K16" s="481"/>
      <c r="L16" s="1237"/>
      <c r="M16" s="1237"/>
      <c r="N16" s="520"/>
      <c r="O16" s="1244"/>
      <c r="P16" s="535" t="s">
        <v>765</v>
      </c>
      <c r="Q16" s="535" t="s">
        <v>766</v>
      </c>
      <c r="R16" s="536" t="s">
        <v>274</v>
      </c>
      <c r="S16" s="1232" t="s">
        <v>273</v>
      </c>
      <c r="T16" s="1233"/>
      <c r="U16" s="1223"/>
      <c r="V16" s="1236"/>
      <c r="W16" s="1160"/>
    </row>
    <row r="17" spans="1:35">
      <c r="J17" s="481"/>
      <c r="K17" s="489">
        <v>1</v>
      </c>
      <c r="L17" s="525" t="s">
        <v>93</v>
      </c>
      <c r="M17" s="525" t="s">
        <v>49</v>
      </c>
      <c r="N17" s="496" t="s">
        <v>49</v>
      </c>
      <c r="O17" s="487">
        <f ca="1">OFFSET(O17,0,-1)+1</f>
        <v>3</v>
      </c>
      <c r="P17" s="487">
        <f ca="1">OFFSET(P17,0,-1)+1</f>
        <v>4</v>
      </c>
      <c r="Q17" s="487">
        <f ca="1">OFFSET(Q17,0,-1)+1</f>
        <v>5</v>
      </c>
      <c r="R17" s="487">
        <f ca="1">OFFSET(R17,0,-1)+1</f>
        <v>6</v>
      </c>
      <c r="S17" s="1226">
        <f ca="1">OFFSET(S17,0,-1)+1</f>
        <v>7</v>
      </c>
      <c r="T17" s="1226"/>
      <c r="U17" s="487">
        <f ca="1">OFFSET(U17,0,-2)+1</f>
        <v>8</v>
      </c>
      <c r="V17" s="651">
        <f ca="1">OFFSET(V17,0,-1)</f>
        <v>8</v>
      </c>
      <c r="W17" s="487">
        <f ca="1">OFFSET(W17,0,-1)+1</f>
        <v>9</v>
      </c>
    </row>
    <row r="18" spans="1:35" ht="22.5">
      <c r="A18" s="1210">
        <v>1</v>
      </c>
      <c r="B18" s="958"/>
      <c r="C18" s="958"/>
      <c r="D18" s="958"/>
      <c r="E18" s="959"/>
      <c r="F18" s="960"/>
      <c r="G18" s="960"/>
      <c r="H18" s="960"/>
      <c r="I18" s="961"/>
      <c r="J18" s="956"/>
      <c r="K18" s="963"/>
      <c r="L18" s="593">
        <f>mergeValue(A18)</f>
        <v>1</v>
      </c>
      <c r="M18" s="641" t="s">
        <v>20</v>
      </c>
      <c r="N18" s="580"/>
      <c r="O18" s="1251"/>
      <c r="P18" s="1251"/>
      <c r="Q18" s="1251"/>
      <c r="R18" s="1251"/>
      <c r="S18" s="1251"/>
      <c r="T18" s="1251"/>
      <c r="U18" s="1251"/>
      <c r="V18" s="1251"/>
      <c r="W18" s="630" t="s">
        <v>658</v>
      </c>
    </row>
    <row r="19" spans="1:35" ht="22.5">
      <c r="A19" s="1210"/>
      <c r="B19" s="1210">
        <v>1</v>
      </c>
      <c r="C19" s="958"/>
      <c r="D19" s="958"/>
      <c r="E19" s="960"/>
      <c r="F19" s="960"/>
      <c r="G19" s="960"/>
      <c r="H19" s="960"/>
      <c r="I19" s="955"/>
      <c r="J19" s="954"/>
      <c r="K19" s="957"/>
      <c r="L19" s="593" t="str">
        <f>mergeValue(A19) &amp;"."&amp; mergeValue(B19)</f>
        <v>1.1</v>
      </c>
      <c r="M19" s="546" t="s">
        <v>16</v>
      </c>
      <c r="N19" s="580"/>
      <c r="O19" s="1251"/>
      <c r="P19" s="1251"/>
      <c r="Q19" s="1251"/>
      <c r="R19" s="1251"/>
      <c r="S19" s="1251"/>
      <c r="T19" s="1251"/>
      <c r="U19" s="1251"/>
      <c r="V19" s="1251"/>
      <c r="W19" s="630" t="s">
        <v>477</v>
      </c>
    </row>
    <row r="20" spans="1:35" ht="22.5">
      <c r="A20" s="1210"/>
      <c r="B20" s="1210"/>
      <c r="C20" s="1210">
        <v>1</v>
      </c>
      <c r="D20" s="958"/>
      <c r="E20" s="960"/>
      <c r="F20" s="960"/>
      <c r="G20" s="960"/>
      <c r="H20" s="960"/>
      <c r="I20" s="962"/>
      <c r="J20" s="954"/>
      <c r="K20" s="957"/>
      <c r="L20" s="593" t="str">
        <f>mergeValue(A20) &amp;"."&amp; mergeValue(B20)&amp;"."&amp; mergeValue(C20)</f>
        <v>1.1.1</v>
      </c>
      <c r="M20" s="547" t="s">
        <v>7</v>
      </c>
      <c r="N20" s="580"/>
      <c r="O20" s="1251"/>
      <c r="P20" s="1251"/>
      <c r="Q20" s="1251"/>
      <c r="R20" s="1251"/>
      <c r="S20" s="1251"/>
      <c r="T20" s="1251"/>
      <c r="U20" s="1251"/>
      <c r="V20" s="1251"/>
      <c r="W20" s="630" t="s">
        <v>633</v>
      </c>
    </row>
    <row r="21" spans="1:35" ht="22.5">
      <c r="A21" s="1210"/>
      <c r="B21" s="1210"/>
      <c r="C21" s="1210"/>
      <c r="D21" s="1210">
        <v>1</v>
      </c>
      <c r="E21" s="960"/>
      <c r="F21" s="960"/>
      <c r="G21" s="960"/>
      <c r="H21" s="960"/>
      <c r="I21" s="962"/>
      <c r="J21" s="954"/>
      <c r="K21" s="957"/>
      <c r="L21" s="593" t="str">
        <f>mergeValue(A21) &amp;"."&amp; mergeValue(B21)&amp;"."&amp; mergeValue(C21)&amp;"."&amp; mergeValue(D21)</f>
        <v>1.1.1.1</v>
      </c>
      <c r="M21" s="548" t="s">
        <v>22</v>
      </c>
      <c r="N21" s="580"/>
      <c r="O21" s="1251"/>
      <c r="P21" s="1251"/>
      <c r="Q21" s="1251"/>
      <c r="R21" s="1251"/>
      <c r="S21" s="1251"/>
      <c r="T21" s="1251"/>
      <c r="U21" s="1251"/>
      <c r="V21" s="1251"/>
      <c r="W21" s="630" t="s">
        <v>634</v>
      </c>
    </row>
    <row r="22" spans="1:35" ht="11.25" hidden="1" customHeight="1">
      <c r="A22" s="1210"/>
      <c r="B22" s="1210"/>
      <c r="C22" s="1210"/>
      <c r="D22" s="1210"/>
      <c r="E22" s="1210">
        <v>1</v>
      </c>
      <c r="F22" s="960"/>
      <c r="G22" s="960"/>
      <c r="H22" s="958">
        <v>1</v>
      </c>
      <c r="I22" s="1210">
        <v>1</v>
      </c>
      <c r="J22" s="960"/>
      <c r="K22" s="965"/>
      <c r="L22" s="593"/>
      <c r="M22" s="554"/>
      <c r="N22" s="581"/>
      <c r="O22" s="631"/>
      <c r="P22" s="631"/>
      <c r="Q22" s="631"/>
      <c r="R22" s="631"/>
      <c r="S22" s="631"/>
      <c r="T22" s="631"/>
      <c r="U22" s="631"/>
      <c r="V22" s="508"/>
      <c r="W22" s="559"/>
    </row>
    <row r="23" spans="1:35" ht="90">
      <c r="A23" s="1210"/>
      <c r="B23" s="1210"/>
      <c r="C23" s="1210"/>
      <c r="D23" s="1210"/>
      <c r="E23" s="1210"/>
      <c r="F23" s="1210">
        <v>1</v>
      </c>
      <c r="G23" s="958"/>
      <c r="H23" s="958"/>
      <c r="I23" s="1210"/>
      <c r="J23" s="1210">
        <v>1</v>
      </c>
      <c r="K23" s="966"/>
      <c r="L23" s="593" t="str">
        <f>mergeValue(A23) &amp;"."&amp; mergeValue(B23)&amp;"."&amp; mergeValue(C23)&amp;"."&amp; mergeValue(D23)&amp;"."&amp;  mergeValue(F23)</f>
        <v>1.1.1.1.1</v>
      </c>
      <c r="M23" s="555" t="s">
        <v>10</v>
      </c>
      <c r="N23" s="581"/>
      <c r="O23" s="1212"/>
      <c r="P23" s="1212"/>
      <c r="Q23" s="1212"/>
      <c r="R23" s="1212"/>
      <c r="S23" s="1212"/>
      <c r="T23" s="1212"/>
      <c r="U23" s="1212"/>
      <c r="V23" s="1212"/>
      <c r="W23" s="630" t="s">
        <v>635</v>
      </c>
      <c r="Y23" s="504" t="str">
        <f>strCheckUnique(Z23:Z26)</f>
        <v/>
      </c>
      <c r="AA23" s="504"/>
    </row>
    <row r="24" spans="1:35" ht="189" customHeight="1">
      <c r="A24" s="1210"/>
      <c r="B24" s="1210"/>
      <c r="C24" s="1210"/>
      <c r="D24" s="1210"/>
      <c r="E24" s="1210"/>
      <c r="F24" s="1210"/>
      <c r="G24" s="958">
        <v>1</v>
      </c>
      <c r="H24" s="958"/>
      <c r="I24" s="1210"/>
      <c r="J24" s="1210"/>
      <c r="K24" s="966">
        <v>1</v>
      </c>
      <c r="L24" s="593" t="str">
        <f>mergeValue(A24) &amp;"."&amp; mergeValue(B24)&amp;"."&amp; mergeValue(C24)&amp;"."&amp; mergeValue(D24)&amp;"."&amp; mergeValue(F24)&amp;"."&amp; mergeValue(G24)</f>
        <v>1.1.1.1.1.1</v>
      </c>
      <c r="M24" s="1069"/>
      <c r="N24" s="586"/>
      <c r="O24" s="562"/>
      <c r="P24" s="562"/>
      <c r="Q24" s="1094"/>
      <c r="R24" s="1252"/>
      <c r="S24" s="1217" t="s">
        <v>84</v>
      </c>
      <c r="T24" s="1252"/>
      <c r="U24" s="1217" t="s">
        <v>85</v>
      </c>
      <c r="V24" s="578"/>
      <c r="W24" s="1227" t="s">
        <v>659</v>
      </c>
      <c r="X24" s="500" t="str">
        <f>strCheckDate(O25:V25)</f>
        <v/>
      </c>
      <c r="Y24" s="504"/>
      <c r="Z24" s="504" t="str">
        <f>IF(M24="","",M24 )</f>
        <v/>
      </c>
      <c r="AA24" s="504"/>
      <c r="AB24" s="504"/>
      <c r="AC24" s="504"/>
    </row>
    <row r="25" spans="1:35" ht="11.25" hidden="1">
      <c r="A25" s="1210"/>
      <c r="B25" s="1210"/>
      <c r="C25" s="1210"/>
      <c r="D25" s="1210"/>
      <c r="E25" s="1210"/>
      <c r="F25" s="1210"/>
      <c r="G25" s="958"/>
      <c r="H25" s="958"/>
      <c r="I25" s="1210"/>
      <c r="J25" s="1210"/>
      <c r="K25" s="966"/>
      <c r="L25" s="600"/>
      <c r="M25" s="646"/>
      <c r="N25" s="586"/>
      <c r="O25" s="562"/>
      <c r="P25" s="562"/>
      <c r="Q25" s="584" t="str">
        <f>R24 &amp; "-" &amp; T24</f>
        <v>-</v>
      </c>
      <c r="R25" s="1216"/>
      <c r="S25" s="1217"/>
      <c r="T25" s="1216"/>
      <c r="U25" s="1217"/>
      <c r="V25" s="578"/>
      <c r="W25" s="1228"/>
    </row>
    <row r="26" spans="1:35" s="475" customFormat="1" ht="15" customHeight="1">
      <c r="A26" s="1210"/>
      <c r="B26" s="1210"/>
      <c r="C26" s="1210"/>
      <c r="D26" s="1210"/>
      <c r="E26" s="1210"/>
      <c r="F26" s="1210"/>
      <c r="G26" s="960"/>
      <c r="H26" s="958"/>
      <c r="I26" s="1210"/>
      <c r="J26" s="1210"/>
      <c r="K26" s="965"/>
      <c r="L26" s="538"/>
      <c r="M26" s="556" t="s">
        <v>25</v>
      </c>
      <c r="N26" s="551"/>
      <c r="O26" s="545"/>
      <c r="P26" s="545"/>
      <c r="Q26" s="545"/>
      <c r="R26" s="573"/>
      <c r="S26" s="564"/>
      <c r="T26" s="563"/>
      <c r="U26" s="551"/>
      <c r="V26" s="560"/>
      <c r="W26" s="1229"/>
      <c r="X26" s="501"/>
      <c r="Y26" s="501"/>
      <c r="Z26" s="501"/>
      <c r="AA26" s="501"/>
      <c r="AB26" s="501"/>
      <c r="AC26" s="501"/>
      <c r="AD26" s="501"/>
      <c r="AE26" s="501"/>
      <c r="AF26" s="501"/>
      <c r="AG26" s="501"/>
      <c r="AH26" s="501"/>
    </row>
    <row r="27" spans="1:35" s="475" customFormat="1" ht="15" customHeight="1">
      <c r="A27" s="1210"/>
      <c r="B27" s="1210"/>
      <c r="C27" s="1210"/>
      <c r="D27" s="1210"/>
      <c r="E27" s="1210"/>
      <c r="F27" s="960"/>
      <c r="G27" s="960"/>
      <c r="H27" s="958"/>
      <c r="I27" s="121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10"/>
      <c r="B28" s="1210"/>
      <c r="C28" s="1210"/>
      <c r="D28" s="121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10"/>
      <c r="B29" s="1210"/>
      <c r="C29" s="121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10"/>
      <c r="B30" s="121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1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4" t="s">
        <v>491</v>
      </c>
      <c r="G2" s="1205"/>
      <c r="H2" s="1206"/>
      <c r="I2" s="434"/>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11.11.2021</v>
      </c>
      <c r="I7" s="196" t="s">
        <v>493</v>
      </c>
      <c r="J7" s="332"/>
      <c r="K7" s="213"/>
      <c r="L7" s="213"/>
      <c r="M7" s="213"/>
      <c r="N7" s="213"/>
      <c r="O7" s="213"/>
      <c r="P7" s="213"/>
      <c r="Q7" s="213"/>
      <c r="R7" s="213"/>
      <c r="S7" s="213"/>
      <c r="T7" s="213"/>
    </row>
    <row r="8" spans="1:20" s="190" customFormat="1" ht="45">
      <c r="A8" s="1208">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8"/>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8"/>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8"/>
      <c r="B11" s="1208">
        <v>1</v>
      </c>
      <c r="C11" s="342"/>
      <c r="D11" s="342"/>
      <c r="F11" s="333" t="str">
        <f>"4."&amp;mergeValue(A11) &amp;"."&amp;mergeValue(B11)</f>
        <v>4.1.1</v>
      </c>
      <c r="G11" s="323" t="s">
        <v>592</v>
      </c>
      <c r="H11" s="316" t="str">
        <f>IF(region_name="","",region_name)</f>
        <v>Ростовская область</v>
      </c>
      <c r="I11" s="196" t="s">
        <v>499</v>
      </c>
      <c r="J11" s="332"/>
      <c r="K11" s="213"/>
      <c r="L11" s="213"/>
      <c r="M11" s="213"/>
      <c r="N11" s="213"/>
      <c r="O11" s="213"/>
      <c r="P11" s="213"/>
      <c r="Q11" s="213"/>
      <c r="R11" s="213"/>
      <c r="S11" s="213"/>
      <c r="T11" s="213"/>
    </row>
    <row r="12" spans="1:20" s="190" customFormat="1" ht="22.5">
      <c r="A12" s="1208"/>
      <c r="B12" s="1208"/>
      <c r="C12" s="1208">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8"/>
      <c r="B13" s="1208"/>
      <c r="C13" s="1208"/>
      <c r="D13" s="342">
        <v>1</v>
      </c>
      <c r="F13" s="333" t="str">
        <f>"4."&amp;mergeValue(A13) &amp;"."&amp;mergeValue(B13)&amp;"."&amp;mergeValue(C13)&amp;"."&amp;mergeValue(D13)</f>
        <v>4.1.1.1.1</v>
      </c>
      <c r="G13" s="418" t="s">
        <v>498</v>
      </c>
      <c r="H13" s="316"/>
      <c r="I13" s="1209" t="s">
        <v>591</v>
      </c>
      <c r="J13" s="332"/>
      <c r="K13" s="213"/>
      <c r="L13" s="213"/>
      <c r="M13" s="213"/>
      <c r="N13" s="213"/>
      <c r="O13" s="213"/>
      <c r="P13" s="213"/>
      <c r="Q13" s="213"/>
      <c r="R13" s="213"/>
      <c r="S13" s="213"/>
      <c r="T13" s="213"/>
    </row>
    <row r="14" spans="1:20" s="190" customFormat="1" ht="18.75">
      <c r="A14" s="1208"/>
      <c r="B14" s="1208"/>
      <c r="C14" s="1208"/>
      <c r="D14" s="342"/>
      <c r="F14" s="336"/>
      <c r="G14" s="150" t="s">
        <v>4</v>
      </c>
      <c r="H14" s="341"/>
      <c r="I14" s="1209"/>
      <c r="J14" s="332"/>
      <c r="K14" s="213"/>
      <c r="L14" s="213"/>
      <c r="M14" s="213"/>
      <c r="N14" s="213"/>
      <c r="O14" s="213"/>
      <c r="P14" s="213"/>
      <c r="Q14" s="213"/>
      <c r="R14" s="213"/>
      <c r="S14" s="213"/>
      <c r="T14" s="213"/>
    </row>
    <row r="15" spans="1:20" s="190" customFormat="1" ht="18.75">
      <c r="A15" s="1208"/>
      <c r="B15" s="1208"/>
      <c r="C15" s="342"/>
      <c r="D15" s="342"/>
      <c r="F15" s="419"/>
      <c r="G15" s="195" t="s">
        <v>403</v>
      </c>
      <c r="H15" s="420"/>
      <c r="I15" s="421"/>
      <c r="J15" s="332"/>
      <c r="K15" s="213"/>
      <c r="L15" s="213"/>
      <c r="M15" s="213"/>
      <c r="N15" s="213"/>
      <c r="O15" s="213"/>
      <c r="P15" s="213"/>
      <c r="Q15" s="213"/>
      <c r="R15" s="213"/>
      <c r="S15" s="213"/>
      <c r="T15" s="213"/>
    </row>
    <row r="16" spans="1:20" s="190" customFormat="1" ht="18.75">
      <c r="A16" s="1208"/>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3" t="s">
        <v>593</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4" t="s">
        <v>666</v>
      </c>
      <c r="M5" s="1224"/>
      <c r="N5" s="1224"/>
      <c r="O5" s="1224"/>
      <c r="P5" s="1224"/>
      <c r="Q5" s="1224"/>
      <c r="R5" s="1224"/>
      <c r="S5" s="1224"/>
      <c r="T5" s="1224"/>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5" t="str">
        <f>IF(NameOrPr_ch="",IF(NameOrPr="","",NameOrPr),NameOrPr_ch)</f>
        <v>Региональная служба по тарифам Ростовской области</v>
      </c>
      <c r="P7" s="1256"/>
      <c r="Q7" s="1256"/>
      <c r="R7" s="1256"/>
      <c r="S7" s="1256"/>
      <c r="T7" s="1257"/>
      <c r="U7" s="669"/>
      <c r="V7" s="524"/>
      <c r="AC7" s="585"/>
      <c r="AD7" s="585"/>
      <c r="AE7" s="585"/>
      <c r="AF7" s="585"/>
      <c r="AG7" s="585"/>
    </row>
    <row r="8" spans="1:33" s="491" customFormat="1" ht="18.75">
      <c r="A8" s="505"/>
      <c r="B8" s="505"/>
      <c r="C8" s="505"/>
      <c r="D8" s="505"/>
      <c r="E8" s="505"/>
      <c r="F8" s="505"/>
      <c r="G8" s="505"/>
      <c r="H8" s="505"/>
      <c r="L8" s="499"/>
      <c r="M8" s="617" t="s">
        <v>596</v>
      </c>
      <c r="N8" s="666"/>
      <c r="O8" s="1255" t="str">
        <f>IF(datePr_ch="",IF(datePr="","",datePr),datePr_ch)</f>
        <v>26.10.2021</v>
      </c>
      <c r="P8" s="1256"/>
      <c r="Q8" s="1256"/>
      <c r="R8" s="1256"/>
      <c r="S8" s="1256"/>
      <c r="T8" s="1257"/>
      <c r="U8" s="667"/>
      <c r="V8" s="486"/>
      <c r="AC8" s="505"/>
      <c r="AD8" s="505"/>
      <c r="AE8" s="505"/>
      <c r="AF8" s="505"/>
      <c r="AG8" s="505"/>
    </row>
    <row r="9" spans="1:33" s="491" customFormat="1" ht="18.75">
      <c r="A9" s="505"/>
      <c r="B9" s="505"/>
      <c r="C9" s="505"/>
      <c r="D9" s="505"/>
      <c r="E9" s="505"/>
      <c r="F9" s="505"/>
      <c r="G9" s="505"/>
      <c r="H9" s="505"/>
      <c r="L9" s="552"/>
      <c r="M9" s="617" t="s">
        <v>595</v>
      </c>
      <c r="N9" s="666"/>
      <c r="O9" s="1255" t="str">
        <f>IF(numberPr_ch="",IF(numberPr="","",numberPr),numberPr_ch)</f>
        <v>52/37</v>
      </c>
      <c r="P9" s="1256"/>
      <c r="Q9" s="1256"/>
      <c r="R9" s="1256"/>
      <c r="S9" s="1256"/>
      <c r="T9" s="1257"/>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5" t="str">
        <f>IF(IstPub_ch="",IF(IstPub="","",IstPub),IstPub_ch)</f>
        <v>http://pravo.donland.ru/ (номер опубликования: 6145202110290010, дата опубликования: 29.10.2021)</v>
      </c>
      <c r="P10" s="1256"/>
      <c r="Q10" s="1256"/>
      <c r="R10" s="1256"/>
      <c r="S10" s="1256"/>
      <c r="T10" s="1257"/>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0"/>
      <c r="P12" s="1250"/>
      <c r="Q12" s="1250"/>
      <c r="R12" s="1250"/>
      <c r="S12" s="1250"/>
      <c r="T12" s="1250"/>
      <c r="U12" s="1250"/>
      <c r="V12" s="1250"/>
      <c r="W12" s="1250"/>
      <c r="X12" s="1250"/>
      <c r="Y12" s="1250"/>
      <c r="Z12" s="1250"/>
    </row>
    <row r="13" spans="1:33" ht="14.25" customHeight="1">
      <c r="J13" s="481"/>
      <c r="K13" s="481"/>
      <c r="L13" s="1237" t="s">
        <v>454</v>
      </c>
      <c r="M13" s="1237"/>
      <c r="N13" s="1237"/>
      <c r="O13" s="1237"/>
      <c r="P13" s="1237"/>
      <c r="Q13" s="1237"/>
      <c r="R13" s="1237"/>
      <c r="S13" s="1237"/>
      <c r="T13" s="1237"/>
      <c r="U13" s="1237"/>
      <c r="V13" s="1237"/>
      <c r="W13" s="1237"/>
      <c r="X13" s="1237"/>
      <c r="Y13" s="1237"/>
      <c r="Z13" s="1237"/>
      <c r="AA13" s="1237"/>
      <c r="AB13" s="1160" t="s">
        <v>455</v>
      </c>
    </row>
    <row r="14" spans="1:33" ht="14.25" customHeight="1">
      <c r="J14" s="481"/>
      <c r="K14" s="481"/>
      <c r="L14" s="1237" t="s">
        <v>92</v>
      </c>
      <c r="M14" s="1237" t="s">
        <v>639</v>
      </c>
      <c r="N14" s="578"/>
      <c r="O14" s="1160" t="s">
        <v>641</v>
      </c>
      <c r="P14" s="1160"/>
      <c r="Q14" s="1160"/>
      <c r="R14" s="1160"/>
      <c r="S14" s="1160"/>
      <c r="T14" s="1160"/>
      <c r="U14" s="1160"/>
      <c r="V14" s="1160"/>
      <c r="W14" s="1160"/>
      <c r="X14" s="1160"/>
      <c r="Y14" s="1160"/>
      <c r="Z14" s="1237" t="s">
        <v>341</v>
      </c>
      <c r="AA14" s="1249" t="s">
        <v>275</v>
      </c>
      <c r="AB14" s="1160"/>
    </row>
    <row r="15" spans="1:33" s="523" customFormat="1" ht="14.25" customHeight="1">
      <c r="A15" s="585"/>
      <c r="B15" s="585"/>
      <c r="C15" s="585"/>
      <c r="D15" s="585"/>
      <c r="E15" s="585"/>
      <c r="F15" s="585"/>
      <c r="G15" s="591"/>
      <c r="H15" s="591"/>
      <c r="I15" s="531"/>
      <c r="J15" s="529"/>
      <c r="K15" s="529"/>
      <c r="L15" s="1237"/>
      <c r="M15" s="1237"/>
      <c r="N15" s="578"/>
      <c r="O15" s="1265" t="s">
        <v>667</v>
      </c>
      <c r="P15" s="1265" t="s">
        <v>620</v>
      </c>
      <c r="Q15" s="1265" t="s">
        <v>621</v>
      </c>
      <c r="R15" s="1265" t="s">
        <v>271</v>
      </c>
      <c r="S15" s="1265"/>
      <c r="T15" s="1265" t="s">
        <v>271</v>
      </c>
      <c r="U15" s="1265"/>
      <c r="V15" s="652"/>
      <c r="W15" s="1264" t="s">
        <v>654</v>
      </c>
      <c r="X15" s="1264"/>
      <c r="Y15" s="1264"/>
      <c r="Z15" s="1237"/>
      <c r="AA15" s="1249"/>
      <c r="AB15" s="1160"/>
      <c r="AC15" s="585"/>
      <c r="AD15" s="585"/>
      <c r="AE15" s="585"/>
      <c r="AF15" s="585"/>
      <c r="AG15" s="585"/>
    </row>
    <row r="16" spans="1:33" ht="56.25" customHeight="1">
      <c r="J16" s="481"/>
      <c r="K16" s="481"/>
      <c r="L16" s="1237"/>
      <c r="M16" s="1237"/>
      <c r="N16" s="578"/>
      <c r="O16" s="1265"/>
      <c r="P16" s="1265"/>
      <c r="Q16" s="1265"/>
      <c r="R16" s="535" t="s">
        <v>622</v>
      </c>
      <c r="S16" s="535" t="s">
        <v>623</v>
      </c>
      <c r="T16" s="535" t="s">
        <v>624</v>
      </c>
      <c r="U16" s="535" t="s">
        <v>625</v>
      </c>
      <c r="V16" s="535"/>
      <c r="W16" s="536" t="s">
        <v>274</v>
      </c>
      <c r="X16" s="1261" t="s">
        <v>273</v>
      </c>
      <c r="Y16" s="1261"/>
      <c r="Z16" s="1237"/>
      <c r="AA16" s="1249"/>
      <c r="AB16" s="1160"/>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6">
        <f ca="1">OFFSET(X17,0,-1)+1</f>
        <v>11</v>
      </c>
      <c r="Y17" s="1226"/>
      <c r="Z17" s="487">
        <f ca="1">OFFSET(Z17,0,-2)+1</f>
        <v>12</v>
      </c>
      <c r="AB17" s="487">
        <f ca="1">OFFSET(AB17,0,-2)+1</f>
        <v>13</v>
      </c>
    </row>
    <row r="18" spans="1:33" ht="22.5">
      <c r="A18" s="1210">
        <v>1</v>
      </c>
      <c r="B18" s="1053"/>
      <c r="C18" s="1053"/>
      <c r="D18" s="1053"/>
      <c r="E18" s="1054"/>
      <c r="F18" s="1055"/>
      <c r="G18" s="1053"/>
      <c r="H18" s="1053"/>
      <c r="I18" s="1041"/>
      <c r="J18" s="1046"/>
      <c r="K18" s="1046"/>
      <c r="L18" s="593">
        <f>mergeValue(A18)</f>
        <v>1</v>
      </c>
      <c r="M18" s="641" t="s">
        <v>20</v>
      </c>
      <c r="N18" s="580"/>
      <c r="O18" s="1251"/>
      <c r="P18" s="1251"/>
      <c r="Q18" s="1251"/>
      <c r="R18" s="1251"/>
      <c r="S18" s="1251"/>
      <c r="T18" s="1251"/>
      <c r="U18" s="1251"/>
      <c r="V18" s="1251"/>
      <c r="W18" s="1251"/>
      <c r="X18" s="1251"/>
      <c r="Y18" s="1251"/>
      <c r="Z18" s="1251"/>
      <c r="AA18" s="1251"/>
      <c r="AB18" s="630" t="s">
        <v>476</v>
      </c>
    </row>
    <row r="19" spans="1:33" ht="22.5">
      <c r="A19" s="1210"/>
      <c r="B19" s="1210">
        <v>1</v>
      </c>
      <c r="C19" s="1053"/>
      <c r="D19" s="1053"/>
      <c r="E19" s="1055"/>
      <c r="F19" s="1055"/>
      <c r="G19" s="1053"/>
      <c r="H19" s="1053"/>
      <c r="I19" s="1048"/>
      <c r="J19" s="1043"/>
      <c r="K19" s="1042"/>
      <c r="L19" s="593" t="str">
        <f>mergeValue(A19) &amp;"."&amp; mergeValue(B19)</f>
        <v>1.1</v>
      </c>
      <c r="M19" s="546" t="s">
        <v>16</v>
      </c>
      <c r="N19" s="580"/>
      <c r="O19" s="1251"/>
      <c r="P19" s="1251"/>
      <c r="Q19" s="1251"/>
      <c r="R19" s="1251"/>
      <c r="S19" s="1251"/>
      <c r="T19" s="1251"/>
      <c r="U19" s="1251"/>
      <c r="V19" s="1251"/>
      <c r="W19" s="1251"/>
      <c r="X19" s="1251"/>
      <c r="Y19" s="1251"/>
      <c r="Z19" s="1251"/>
      <c r="AA19" s="1251"/>
      <c r="AB19" s="630" t="s">
        <v>477</v>
      </c>
    </row>
    <row r="20" spans="1:33" ht="22.5">
      <c r="A20" s="1210"/>
      <c r="B20" s="1210"/>
      <c r="C20" s="1210">
        <v>1</v>
      </c>
      <c r="D20" s="1053"/>
      <c r="E20" s="1055"/>
      <c r="F20" s="1055"/>
      <c r="G20" s="1053"/>
      <c r="H20" s="1053"/>
      <c r="I20" s="1048"/>
      <c r="J20" s="1043"/>
      <c r="K20" s="1042"/>
      <c r="L20" s="593" t="str">
        <f>mergeValue(A20) &amp;"."&amp; mergeValue(B20)&amp;"."&amp; mergeValue(C20)</f>
        <v>1.1.1</v>
      </c>
      <c r="M20" s="547" t="s">
        <v>7</v>
      </c>
      <c r="N20" s="580"/>
      <c r="O20" s="1251"/>
      <c r="P20" s="1251"/>
      <c r="Q20" s="1251"/>
      <c r="R20" s="1251"/>
      <c r="S20" s="1251"/>
      <c r="T20" s="1251"/>
      <c r="U20" s="1251"/>
      <c r="V20" s="1251"/>
      <c r="W20" s="1251"/>
      <c r="X20" s="1251"/>
      <c r="Y20" s="1251"/>
      <c r="Z20" s="1251"/>
      <c r="AA20" s="1251"/>
      <c r="AB20" s="630" t="s">
        <v>633</v>
      </c>
    </row>
    <row r="21" spans="1:33" ht="22.5">
      <c r="A21" s="1210"/>
      <c r="B21" s="1210"/>
      <c r="C21" s="1210"/>
      <c r="D21" s="1210">
        <v>1</v>
      </c>
      <c r="E21" s="1055"/>
      <c r="F21" s="1055"/>
      <c r="G21" s="1053"/>
      <c r="H21" s="1053"/>
      <c r="I21" s="1048"/>
      <c r="J21" s="1043"/>
      <c r="K21" s="1042"/>
      <c r="L21" s="593" t="str">
        <f>mergeValue(A21) &amp;"."&amp; mergeValue(B21)&amp;"."&amp; mergeValue(C21)&amp;"."&amp; mergeValue(D21)</f>
        <v>1.1.1.1</v>
      </c>
      <c r="M21" s="548" t="s">
        <v>22</v>
      </c>
      <c r="N21" s="580"/>
      <c r="O21" s="1251"/>
      <c r="P21" s="1251"/>
      <c r="Q21" s="1251"/>
      <c r="R21" s="1251"/>
      <c r="S21" s="1251"/>
      <c r="T21" s="1251"/>
      <c r="U21" s="1251"/>
      <c r="V21" s="1251"/>
      <c r="W21" s="1251"/>
      <c r="X21" s="1251"/>
      <c r="Y21" s="1251"/>
      <c r="Z21" s="1251"/>
      <c r="AA21" s="1251"/>
      <c r="AB21" s="630" t="s">
        <v>634</v>
      </c>
    </row>
    <row r="22" spans="1:33" ht="0.2" customHeight="1">
      <c r="A22" s="1210"/>
      <c r="B22" s="1210"/>
      <c r="C22" s="1210"/>
      <c r="D22" s="1210"/>
      <c r="E22" s="1210">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10"/>
      <c r="B23" s="1210"/>
      <c r="C23" s="1210"/>
      <c r="D23" s="1210"/>
      <c r="E23" s="1210"/>
      <c r="F23" s="1210">
        <v>1</v>
      </c>
      <c r="G23" s="1053"/>
      <c r="H23" s="1053"/>
      <c r="I23" s="1262"/>
      <c r="J23" s="1043"/>
      <c r="K23" s="1042"/>
      <c r="L23" s="593" t="str">
        <f>mergeValue(A23) &amp;"."&amp; mergeValue(B23)&amp;"."&amp; mergeValue(C23)&amp;"."&amp; mergeValue(D23)&amp;"."&amp; mergeValue(F23)</f>
        <v>1.1.1.1.1</v>
      </c>
      <c r="M23" s="555" t="s">
        <v>10</v>
      </c>
      <c r="N23" s="581"/>
      <c r="O23" s="1213"/>
      <c r="P23" s="1214"/>
      <c r="Q23" s="1214"/>
      <c r="R23" s="1214"/>
      <c r="S23" s="1214"/>
      <c r="T23" s="1214"/>
      <c r="U23" s="1214"/>
      <c r="V23" s="1214"/>
      <c r="W23" s="1214"/>
      <c r="X23" s="1214"/>
      <c r="Y23" s="1214"/>
      <c r="Z23" s="1214"/>
      <c r="AA23" s="1215"/>
      <c r="AB23" s="630" t="s">
        <v>635</v>
      </c>
      <c r="AD23" s="504" t="str">
        <f>strCheckUnique(AE23:AE28)</f>
        <v/>
      </c>
      <c r="AF23" s="504"/>
    </row>
    <row r="24" spans="1:33" ht="135">
      <c r="A24" s="1210"/>
      <c r="B24" s="1210"/>
      <c r="C24" s="1210"/>
      <c r="D24" s="1210"/>
      <c r="E24" s="1210"/>
      <c r="F24" s="1210"/>
      <c r="G24" s="1210">
        <v>1</v>
      </c>
      <c r="H24" s="1053"/>
      <c r="I24" s="1262"/>
      <c r="J24" s="1263"/>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52"/>
      <c r="X24" s="1217" t="s">
        <v>84</v>
      </c>
      <c r="Y24" s="1252"/>
      <c r="Z24" s="1217"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10"/>
      <c r="B25" s="1210"/>
      <c r="C25" s="1210"/>
      <c r="D25" s="1210"/>
      <c r="E25" s="1210"/>
      <c r="F25" s="1210"/>
      <c r="G25" s="1210"/>
      <c r="H25" s="1053">
        <v>1</v>
      </c>
      <c r="I25" s="1262"/>
      <c r="J25" s="1263"/>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52"/>
      <c r="X25" s="1217"/>
      <c r="Y25" s="1252"/>
      <c r="Z25" s="1217"/>
      <c r="AA25" s="670"/>
      <c r="AB25" s="1227" t="s">
        <v>669</v>
      </c>
      <c r="AC25" s="500" t="str">
        <f>strCheckDate(O25:AA25)</f>
        <v/>
      </c>
      <c r="AF25" s="504"/>
    </row>
    <row r="26" spans="1:33" ht="14.25" hidden="1" customHeight="1">
      <c r="A26" s="1210"/>
      <c r="B26" s="1210"/>
      <c r="C26" s="1210"/>
      <c r="D26" s="1210"/>
      <c r="E26" s="1210"/>
      <c r="F26" s="1210"/>
      <c r="G26" s="1210"/>
      <c r="H26" s="1053"/>
      <c r="I26" s="1262"/>
      <c r="J26" s="1263"/>
      <c r="K26" s="1049"/>
      <c r="L26" s="600"/>
      <c r="M26" s="646"/>
      <c r="N26" s="646"/>
      <c r="O26" s="562"/>
      <c r="P26" s="493"/>
      <c r="Q26" s="493"/>
      <c r="R26" s="493"/>
      <c r="S26" s="493"/>
      <c r="T26" s="493"/>
      <c r="U26" s="559"/>
      <c r="V26" s="584"/>
      <c r="W26" s="1216"/>
      <c r="X26" s="1217"/>
      <c r="Y26" s="1216"/>
      <c r="Z26" s="1217"/>
      <c r="AA26" s="537"/>
      <c r="AB26" s="1228"/>
      <c r="AF26" s="504">
        <f ca="1">OFFSET(AF26,-1,0)</f>
        <v>0</v>
      </c>
    </row>
    <row r="27" spans="1:33" s="475" customFormat="1" ht="15" customHeight="1">
      <c r="A27" s="1210"/>
      <c r="B27" s="1210"/>
      <c r="C27" s="1210"/>
      <c r="D27" s="1210"/>
      <c r="E27" s="1210"/>
      <c r="F27" s="1210"/>
      <c r="G27" s="1210"/>
      <c r="H27" s="1053"/>
      <c r="I27" s="1262"/>
      <c r="J27" s="1263"/>
      <c r="K27" s="1050"/>
      <c r="L27" s="538"/>
      <c r="M27" s="557" t="s">
        <v>41</v>
      </c>
      <c r="N27" s="551"/>
      <c r="O27" s="545"/>
      <c r="P27" s="545"/>
      <c r="Q27" s="545"/>
      <c r="R27" s="545"/>
      <c r="S27" s="545"/>
      <c r="T27" s="545"/>
      <c r="U27" s="545"/>
      <c r="V27" s="545"/>
      <c r="W27" s="563"/>
      <c r="X27" s="564"/>
      <c r="Y27" s="563"/>
      <c r="Z27" s="551"/>
      <c r="AA27" s="560"/>
      <c r="AB27" s="1229"/>
      <c r="AC27" s="501"/>
      <c r="AD27" s="501"/>
      <c r="AE27" s="501"/>
      <c r="AF27" s="501"/>
      <c r="AG27" s="501"/>
    </row>
    <row r="28" spans="1:33" s="475" customFormat="1" ht="15" customHeight="1">
      <c r="A28" s="1210"/>
      <c r="B28" s="1210"/>
      <c r="C28" s="1210"/>
      <c r="D28" s="1210"/>
      <c r="E28" s="1210"/>
      <c r="F28" s="1210"/>
      <c r="G28" s="1053"/>
      <c r="H28" s="1053"/>
      <c r="I28" s="1262"/>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10"/>
      <c r="B29" s="1210"/>
      <c r="C29" s="1210"/>
      <c r="D29" s="1210"/>
      <c r="E29" s="1210"/>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10"/>
      <c r="B30" s="1210"/>
      <c r="C30" s="1210"/>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10"/>
      <c r="B31" s="1210"/>
      <c r="C31" s="1210"/>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10"/>
      <c r="B32" s="1210"/>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10"/>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3" t="s">
        <v>672</v>
      </c>
      <c r="N36" s="1203"/>
      <c r="O36" s="1203"/>
      <c r="P36" s="1203"/>
      <c r="Q36" s="1203"/>
      <c r="R36" s="1203"/>
      <c r="S36" s="1203"/>
      <c r="T36" s="1203"/>
      <c r="U36" s="1203"/>
      <c r="V36" s="1203"/>
      <c r="W36" s="1203"/>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4" t="s">
        <v>491</v>
      </c>
      <c r="G2" s="1205"/>
      <c r="H2" s="1206"/>
      <c r="I2" s="434"/>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11.11.2021</v>
      </c>
      <c r="I7" s="196" t="s">
        <v>493</v>
      </c>
      <c r="J7" s="332"/>
      <c r="K7" s="213"/>
      <c r="L7" s="213"/>
      <c r="M7" s="213"/>
      <c r="N7" s="213"/>
      <c r="O7" s="213"/>
      <c r="P7" s="213"/>
      <c r="Q7" s="213"/>
      <c r="R7" s="213"/>
      <c r="S7" s="213"/>
      <c r="T7" s="213"/>
    </row>
    <row r="8" spans="1:20" s="190" customFormat="1" ht="45">
      <c r="A8" s="1208">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8"/>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8"/>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8"/>
      <c r="B11" s="1208">
        <v>1</v>
      </c>
      <c r="C11" s="342"/>
      <c r="D11" s="342"/>
      <c r="F11" s="333" t="str">
        <f>"4."&amp;mergeValue(A11) &amp;"."&amp;mergeValue(B11)</f>
        <v>4.1.1</v>
      </c>
      <c r="G11" s="323" t="s">
        <v>592</v>
      </c>
      <c r="H11" s="316" t="str">
        <f>IF(region_name="","",region_name)</f>
        <v>Ростовская область</v>
      </c>
      <c r="I11" s="196" t="s">
        <v>499</v>
      </c>
      <c r="J11" s="332"/>
      <c r="K11" s="213"/>
      <c r="L11" s="213"/>
      <c r="M11" s="213"/>
      <c r="N11" s="213"/>
      <c r="O11" s="213"/>
      <c r="P11" s="213"/>
      <c r="Q11" s="213"/>
      <c r="R11" s="213"/>
      <c r="S11" s="213"/>
      <c r="T11" s="213"/>
    </row>
    <row r="12" spans="1:20" s="190" customFormat="1" ht="22.5">
      <c r="A12" s="1208"/>
      <c r="B12" s="1208"/>
      <c r="C12" s="1208">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8"/>
      <c r="B13" s="1208"/>
      <c r="C13" s="1208"/>
      <c r="D13" s="342">
        <v>1</v>
      </c>
      <c r="F13" s="333" t="str">
        <f>"4."&amp;mergeValue(A13) &amp;"."&amp;mergeValue(B13)&amp;"."&amp;mergeValue(C13)&amp;"."&amp;mergeValue(D13)</f>
        <v>4.1.1.1.1</v>
      </c>
      <c r="G13" s="418" t="s">
        <v>498</v>
      </c>
      <c r="H13" s="316"/>
      <c r="I13" s="1209" t="s">
        <v>591</v>
      </c>
      <c r="J13" s="332"/>
      <c r="K13" s="213"/>
      <c r="L13" s="213"/>
      <c r="M13" s="213"/>
      <c r="N13" s="213"/>
      <c r="O13" s="213"/>
      <c r="P13" s="213"/>
      <c r="Q13" s="213"/>
      <c r="R13" s="213"/>
      <c r="S13" s="213"/>
      <c r="T13" s="213"/>
    </row>
    <row r="14" spans="1:20" s="190" customFormat="1" ht="18.75">
      <c r="A14" s="1208"/>
      <c r="B14" s="1208"/>
      <c r="C14" s="1208"/>
      <c r="D14" s="342"/>
      <c r="F14" s="336"/>
      <c r="G14" s="150" t="s">
        <v>4</v>
      </c>
      <c r="H14" s="341"/>
      <c r="I14" s="1209"/>
      <c r="J14" s="332"/>
      <c r="K14" s="213"/>
      <c r="L14" s="213"/>
      <c r="M14" s="213"/>
      <c r="N14" s="213"/>
      <c r="O14" s="213"/>
      <c r="P14" s="213"/>
      <c r="Q14" s="213"/>
      <c r="R14" s="213"/>
      <c r="S14" s="213"/>
      <c r="T14" s="213"/>
    </row>
    <row r="15" spans="1:20" s="190" customFormat="1" ht="18.75">
      <c r="A15" s="1208"/>
      <c r="B15" s="1208"/>
      <c r="C15" s="342"/>
      <c r="D15" s="342"/>
      <c r="F15" s="336"/>
      <c r="G15" s="149" t="s">
        <v>403</v>
      </c>
      <c r="H15" s="337"/>
      <c r="I15" s="338"/>
      <c r="J15" s="332"/>
      <c r="K15" s="213"/>
      <c r="L15" s="213"/>
      <c r="M15" s="213"/>
      <c r="N15" s="213"/>
      <c r="O15" s="213"/>
      <c r="P15" s="213"/>
      <c r="Q15" s="213"/>
      <c r="R15" s="213"/>
      <c r="S15" s="213"/>
      <c r="T15" s="213"/>
    </row>
    <row r="16" spans="1:20" s="190" customFormat="1" ht="18.75">
      <c r="A16" s="1208"/>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24"/>
      <c r="G18" s="416"/>
      <c r="H18" s="417"/>
      <c r="I18" s="225"/>
      <c r="J18" s="326"/>
      <c r="K18" s="326"/>
      <c r="L18" s="326"/>
      <c r="M18" s="326"/>
      <c r="N18" s="326"/>
      <c r="O18" s="326"/>
      <c r="P18" s="326"/>
      <c r="Q18" s="326"/>
      <c r="R18" s="326"/>
      <c r="S18" s="326"/>
      <c r="T18" s="326"/>
    </row>
    <row r="19" spans="1:20" s="325" customFormat="1" ht="15" customHeight="1">
      <c r="A19" s="326"/>
      <c r="B19" s="326"/>
      <c r="C19" s="326"/>
      <c r="D19" s="326"/>
      <c r="F19" s="324"/>
      <c r="G19" s="1203" t="s">
        <v>593</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4" t="s">
        <v>674</v>
      </c>
      <c r="M5" s="1224"/>
      <c r="N5" s="1224"/>
      <c r="O5" s="1224"/>
      <c r="P5" s="1224"/>
      <c r="Q5" s="1224"/>
      <c r="R5" s="1224"/>
      <c r="S5" s="1224"/>
      <c r="T5" s="1224"/>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30" t="str">
        <f>IF(NameOrPr_ch="",IF(NameOrPr="","",NameOrPr),NameOrPr_ch)</f>
        <v>Региональная служба по тарифам Ростовской области</v>
      </c>
      <c r="O7" s="1230"/>
      <c r="P7" s="1230"/>
      <c r="Q7" s="1230"/>
      <c r="R7" s="1230"/>
      <c r="S7" s="1230"/>
      <c r="T7" s="1230"/>
      <c r="U7" s="669"/>
      <c r="AH7" s="585"/>
      <c r="AI7" s="585"/>
      <c r="AJ7" s="585"/>
      <c r="AK7" s="585"/>
    </row>
    <row r="8" spans="1:37" s="491" customFormat="1" ht="18.75">
      <c r="A8" s="505"/>
      <c r="B8" s="505"/>
      <c r="C8" s="505"/>
      <c r="D8" s="505"/>
      <c r="E8" s="505"/>
      <c r="F8" s="505"/>
      <c r="G8" s="505"/>
      <c r="H8" s="505"/>
      <c r="L8" s="499"/>
      <c r="M8" s="672" t="s">
        <v>596</v>
      </c>
      <c r="N8" s="1230" t="str">
        <f>IF(datePr_ch="",IF(datePr="","",datePr),datePr_ch)</f>
        <v>26.10.2021</v>
      </c>
      <c r="O8" s="1230"/>
      <c r="P8" s="1230"/>
      <c r="Q8" s="1230"/>
      <c r="R8" s="1230"/>
      <c r="S8" s="1230"/>
      <c r="T8" s="123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30" t="str">
        <f>IF(numberPr_ch="",IF(numberPr="","",numberPr),numberPr_ch)</f>
        <v>52/37</v>
      </c>
      <c r="O9" s="1230"/>
      <c r="P9" s="1230"/>
      <c r="Q9" s="1230"/>
      <c r="R9" s="1230"/>
      <c r="S9" s="1230"/>
      <c r="T9" s="123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30" t="str">
        <f>IF(IstPub_ch="",IF(IstPub="","",IstPub),IstPub_ch)</f>
        <v>http://pravo.donland.ru/ (номер опубликования: 6145202110290010, дата опубликования: 29.10.2021)</v>
      </c>
      <c r="O10" s="1230"/>
      <c r="P10" s="1230"/>
      <c r="Q10" s="1230"/>
      <c r="R10" s="1230"/>
      <c r="S10" s="1230"/>
      <c r="T10" s="123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5"/>
      <c r="M12" s="1225"/>
      <c r="N12" s="566"/>
      <c r="O12" s="1260"/>
      <c r="P12" s="1260"/>
      <c r="Q12" s="1260"/>
      <c r="R12" s="1260"/>
      <c r="S12" s="1260"/>
      <c r="T12" s="1260"/>
      <c r="U12" s="486"/>
      <c r="AE12" s="503" t="s">
        <v>373</v>
      </c>
      <c r="AH12" s="505"/>
      <c r="AI12" s="505"/>
      <c r="AJ12" s="505"/>
      <c r="AK12" s="505"/>
    </row>
    <row r="13" spans="1:37">
      <c r="J13" s="481"/>
      <c r="K13" s="481"/>
      <c r="L13" s="477"/>
      <c r="M13" s="477"/>
      <c r="N13" s="477"/>
      <c r="O13" s="1250"/>
      <c r="P13" s="1250"/>
      <c r="Q13" s="1250"/>
      <c r="R13" s="1250"/>
      <c r="S13" s="1250"/>
      <c r="T13" s="1250"/>
      <c r="U13" s="599"/>
      <c r="Z13" s="1250"/>
      <c r="AA13" s="1250"/>
      <c r="AB13" s="1250"/>
      <c r="AC13" s="1250"/>
      <c r="AD13" s="1250"/>
      <c r="AE13" s="1250"/>
    </row>
    <row r="14" spans="1:37">
      <c r="J14" s="481"/>
      <c r="K14" s="481"/>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1"/>
      <c r="K15" s="481"/>
      <c r="L15" s="1237" t="s">
        <v>92</v>
      </c>
      <c r="M15" s="1237" t="s">
        <v>676</v>
      </c>
      <c r="N15" s="1273" t="s">
        <v>628</v>
      </c>
      <c r="O15" s="1273"/>
      <c r="P15" s="1273"/>
      <c r="Q15" s="1273"/>
      <c r="R15" s="1273" t="s">
        <v>629</v>
      </c>
      <c r="S15" s="1273"/>
      <c r="T15" s="1273"/>
      <c r="U15" s="1273"/>
      <c r="V15" s="1273" t="s">
        <v>630</v>
      </c>
      <c r="W15" s="1273"/>
      <c r="X15" s="1273"/>
      <c r="Y15" s="1273"/>
      <c r="Z15" s="1237" t="s">
        <v>641</v>
      </c>
      <c r="AA15" s="1237"/>
      <c r="AB15" s="1237"/>
      <c r="AC15" s="1237"/>
      <c r="AD15" s="1237"/>
      <c r="AE15" s="1237" t="s">
        <v>341</v>
      </c>
      <c r="AF15" s="1249" t="s">
        <v>275</v>
      </c>
      <c r="AG15" s="1160"/>
    </row>
    <row r="16" spans="1:37" s="523" customFormat="1" ht="27.75" customHeight="1">
      <c r="A16" s="585"/>
      <c r="B16" s="585"/>
      <c r="C16" s="585"/>
      <c r="D16" s="585"/>
      <c r="E16" s="585"/>
      <c r="F16" s="585"/>
      <c r="G16" s="591"/>
      <c r="H16" s="591"/>
      <c r="I16" s="531"/>
      <c r="J16" s="529"/>
      <c r="K16" s="529"/>
      <c r="L16" s="1237"/>
      <c r="M16" s="1237"/>
      <c r="N16" s="1273"/>
      <c r="O16" s="1273"/>
      <c r="P16" s="1273"/>
      <c r="Q16" s="1273"/>
      <c r="R16" s="1273"/>
      <c r="S16" s="1273"/>
      <c r="T16" s="1273"/>
      <c r="U16" s="1273"/>
      <c r="V16" s="1273"/>
      <c r="W16" s="1273"/>
      <c r="X16" s="1273"/>
      <c r="Y16" s="1273"/>
      <c r="Z16" s="1160" t="s">
        <v>679</v>
      </c>
      <c r="AA16" s="1160"/>
      <c r="AB16" s="1160" t="s">
        <v>654</v>
      </c>
      <c r="AC16" s="1160"/>
      <c r="AD16" s="1160"/>
      <c r="AE16" s="1237"/>
      <c r="AF16" s="1249"/>
      <c r="AG16" s="1160"/>
      <c r="AH16" s="585"/>
      <c r="AI16" s="585"/>
      <c r="AJ16" s="585"/>
      <c r="AK16" s="585"/>
    </row>
    <row r="17" spans="1:37" ht="14.25" customHeight="1">
      <c r="J17" s="481"/>
      <c r="K17" s="481"/>
      <c r="L17" s="1237"/>
      <c r="M17" s="1237"/>
      <c r="N17" s="1273"/>
      <c r="O17" s="1273"/>
      <c r="P17" s="1273"/>
      <c r="Q17" s="1273"/>
      <c r="R17" s="1273"/>
      <c r="S17" s="1273"/>
      <c r="T17" s="1273"/>
      <c r="U17" s="1273"/>
      <c r="V17" s="1273"/>
      <c r="W17" s="1273"/>
      <c r="X17" s="1273"/>
      <c r="Y17" s="1273"/>
      <c r="Z17" s="534" t="s">
        <v>677</v>
      </c>
      <c r="AA17" s="534" t="s">
        <v>678</v>
      </c>
      <c r="AB17" s="536" t="s">
        <v>274</v>
      </c>
      <c r="AC17" s="1261" t="s">
        <v>273</v>
      </c>
      <c r="AD17" s="1261"/>
      <c r="AE17" s="1237"/>
      <c r="AF17" s="1249"/>
      <c r="AG17" s="1160"/>
    </row>
    <row r="18" spans="1:37">
      <c r="J18" s="481"/>
      <c r="K18" s="489">
        <v>1</v>
      </c>
      <c r="L18" s="478" t="s">
        <v>93</v>
      </c>
      <c r="M18" s="478" t="s">
        <v>49</v>
      </c>
      <c r="N18" s="1266">
        <f ca="1">OFFSET(N18,0,-1)+1</f>
        <v>3</v>
      </c>
      <c r="O18" s="1266"/>
      <c r="P18" s="1266"/>
      <c r="Q18" s="1266"/>
      <c r="R18" s="1266">
        <f ca="1">OFFSET(N18,0,0)+1</f>
        <v>4</v>
      </c>
      <c r="S18" s="1266"/>
      <c r="T18" s="1266"/>
      <c r="U18" s="1266"/>
      <c r="V18" s="674"/>
      <c r="W18" s="674"/>
      <c r="X18" s="674"/>
      <c r="Y18" s="675">
        <f ca="1">OFFSET(R18,0,0)+1</f>
        <v>5</v>
      </c>
      <c r="Z18" s="487">
        <f ca="1">OFFSET(Z18,0,-1)+1</f>
        <v>6</v>
      </c>
      <c r="AA18" s="487">
        <f ca="1">OFFSET(AA18,0,-1)+1</f>
        <v>7</v>
      </c>
      <c r="AB18" s="487">
        <f ca="1">OFFSET(AB18,0,-1)+1</f>
        <v>8</v>
      </c>
      <c r="AC18" s="1266">
        <f ca="1">OFFSET(AC18,0,-1)+1</f>
        <v>9</v>
      </c>
      <c r="AD18" s="1266"/>
      <c r="AE18" s="487">
        <f ca="1">OFFSET(AE18,0,-2)+1</f>
        <v>10</v>
      </c>
      <c r="AF18" s="523"/>
      <c r="AG18" s="487">
        <f ca="1">OFFSET(AG18,0,-2)+1</f>
        <v>11</v>
      </c>
    </row>
    <row r="19" spans="1:37" ht="22.5">
      <c r="A19" s="1210">
        <v>1</v>
      </c>
      <c r="B19" s="1015"/>
      <c r="C19" s="1015"/>
      <c r="D19" s="1015"/>
      <c r="E19" s="1015"/>
      <c r="F19" s="1008"/>
      <c r="G19" s="1014"/>
      <c r="H19" s="1014"/>
      <c r="I19" s="996"/>
      <c r="J19" s="995"/>
      <c r="K19" s="995"/>
      <c r="L19" s="593">
        <f>mergeValue(A19)</f>
        <v>1</v>
      </c>
      <c r="M19" s="641" t="s">
        <v>20</v>
      </c>
      <c r="N19" s="1267"/>
      <c r="O19" s="1267"/>
      <c r="P19" s="1267"/>
      <c r="Q19" s="1267"/>
      <c r="R19" s="1267"/>
      <c r="S19" s="1267"/>
      <c r="T19" s="1267"/>
      <c r="U19" s="1267"/>
      <c r="V19" s="1267"/>
      <c r="W19" s="1267"/>
      <c r="X19" s="1267"/>
      <c r="Y19" s="1267"/>
      <c r="Z19" s="1267"/>
      <c r="AA19" s="1267"/>
      <c r="AB19" s="1267"/>
      <c r="AC19" s="1267"/>
      <c r="AD19" s="1267"/>
      <c r="AE19" s="1267"/>
      <c r="AF19" s="1267"/>
      <c r="AG19" s="581" t="s">
        <v>476</v>
      </c>
    </row>
    <row r="20" spans="1:37" ht="22.5">
      <c r="A20" s="1210"/>
      <c r="B20" s="1210">
        <v>1</v>
      </c>
      <c r="C20" s="1015"/>
      <c r="D20" s="1015"/>
      <c r="E20" s="1015"/>
      <c r="F20" s="1008"/>
      <c r="G20" s="1017"/>
      <c r="H20" s="1018"/>
      <c r="I20" s="997"/>
      <c r="J20" s="992"/>
      <c r="K20" s="990"/>
      <c r="L20" s="593" t="str">
        <f>mergeValue(A20) &amp;"."&amp; mergeValue(B20)</f>
        <v>1.1</v>
      </c>
      <c r="M20" s="546" t="s">
        <v>16</v>
      </c>
      <c r="N20" s="1268"/>
      <c r="O20" s="1268"/>
      <c r="P20" s="1268"/>
      <c r="Q20" s="1268"/>
      <c r="R20" s="1268"/>
      <c r="S20" s="1268"/>
      <c r="T20" s="1268"/>
      <c r="U20" s="1268"/>
      <c r="V20" s="1268"/>
      <c r="W20" s="1268"/>
      <c r="X20" s="1268"/>
      <c r="Y20" s="1268"/>
      <c r="Z20" s="1268"/>
      <c r="AA20" s="1268"/>
      <c r="AB20" s="1268"/>
      <c r="AC20" s="1268"/>
      <c r="AD20" s="1268"/>
      <c r="AE20" s="1268"/>
      <c r="AF20" s="1268"/>
      <c r="AG20" s="581" t="s">
        <v>477</v>
      </c>
    </row>
    <row r="21" spans="1:37" ht="22.5">
      <c r="A21" s="1210"/>
      <c r="B21" s="1210"/>
      <c r="C21" s="1210">
        <v>1</v>
      </c>
      <c r="D21" s="1015"/>
      <c r="E21" s="1015"/>
      <c r="F21" s="1008"/>
      <c r="G21" s="1017"/>
      <c r="H21" s="1018"/>
      <c r="I21" s="997"/>
      <c r="J21" s="992"/>
      <c r="K21" s="990"/>
      <c r="L21" s="593" t="str">
        <f>mergeValue(A21) &amp;"."&amp; mergeValue(B21)&amp;"."&amp; mergeValue(C21)</f>
        <v>1.1.1</v>
      </c>
      <c r="M21" s="547" t="s">
        <v>7</v>
      </c>
      <c r="N21" s="1268"/>
      <c r="O21" s="1268"/>
      <c r="P21" s="1268"/>
      <c r="Q21" s="1268"/>
      <c r="R21" s="1268"/>
      <c r="S21" s="1268"/>
      <c r="T21" s="1268"/>
      <c r="U21" s="1268"/>
      <c r="V21" s="1268"/>
      <c r="W21" s="1268"/>
      <c r="X21" s="1268"/>
      <c r="Y21" s="1268"/>
      <c r="Z21" s="1268"/>
      <c r="AA21" s="1268"/>
      <c r="AB21" s="1268"/>
      <c r="AC21" s="1268"/>
      <c r="AD21" s="1268"/>
      <c r="AE21" s="1268"/>
      <c r="AF21" s="1268"/>
      <c r="AG21" s="581" t="s">
        <v>633</v>
      </c>
    </row>
    <row r="22" spans="1:37" ht="15" customHeight="1">
      <c r="A22" s="1210"/>
      <c r="B22" s="1210"/>
      <c r="C22" s="1210"/>
      <c r="D22" s="1210">
        <v>1</v>
      </c>
      <c r="E22" s="1015"/>
      <c r="F22" s="1008"/>
      <c r="G22" s="1017"/>
      <c r="H22" s="1018"/>
      <c r="I22" s="997"/>
      <c r="J22" s="992"/>
      <c r="K22" s="990"/>
      <c r="L22" s="593" t="str">
        <f>mergeValue(A22) &amp;"."&amp; mergeValue(B22)&amp;"."&amp; mergeValue(C22)&amp;"."&amp; mergeValue(D22)</f>
        <v>1.1.1.1</v>
      </c>
      <c r="M22" s="548" t="s">
        <v>22</v>
      </c>
      <c r="N22" s="1268"/>
      <c r="O22" s="1268"/>
      <c r="P22" s="1268"/>
      <c r="Q22" s="1268"/>
      <c r="R22" s="1268"/>
      <c r="S22" s="1268"/>
      <c r="T22" s="1268"/>
      <c r="U22" s="1268"/>
      <c r="V22" s="1268"/>
      <c r="W22" s="1268"/>
      <c r="X22" s="1268"/>
      <c r="Y22" s="1268"/>
      <c r="Z22" s="1268"/>
      <c r="AA22" s="1268"/>
      <c r="AB22" s="1268"/>
      <c r="AC22" s="1268"/>
      <c r="AD22" s="1268"/>
      <c r="AE22" s="1268"/>
      <c r="AF22" s="1268"/>
      <c r="AG22" s="581" t="s">
        <v>680</v>
      </c>
    </row>
    <row r="23" spans="1:37" ht="20.100000000000001" customHeight="1">
      <c r="A23" s="1210"/>
      <c r="B23" s="1210"/>
      <c r="C23" s="1210"/>
      <c r="D23" s="1210"/>
      <c r="E23" s="1210">
        <v>1</v>
      </c>
      <c r="F23" s="1008"/>
      <c r="G23" s="1017"/>
      <c r="H23" s="1018"/>
      <c r="I23" s="1019"/>
      <c r="J23" s="1009"/>
      <c r="K23" s="1164"/>
      <c r="L23" s="1271" t="str">
        <f>mergeValue(A23) &amp;"."&amp; mergeValue(B23)&amp;"."&amp; mergeValue(C23)&amp;"."&amp; mergeValue(D23)&amp;"."&amp; mergeValue(E23)</f>
        <v>1.1.1.1.1</v>
      </c>
      <c r="M23" s="1272"/>
      <c r="N23" s="1217" t="s">
        <v>85</v>
      </c>
      <c r="O23" s="1279"/>
      <c r="P23" s="1277">
        <v>1</v>
      </c>
      <c r="Q23" s="1269"/>
      <c r="R23" s="1217" t="s">
        <v>85</v>
      </c>
      <c r="S23" s="1279"/>
      <c r="T23" s="1277">
        <v>1</v>
      </c>
      <c r="U23" s="1269"/>
      <c r="V23" s="1217" t="s">
        <v>85</v>
      </c>
      <c r="W23" s="561"/>
      <c r="X23" s="539">
        <v>1</v>
      </c>
      <c r="Y23" s="1096"/>
      <c r="Z23" s="671"/>
      <c r="AA23" s="671"/>
      <c r="AB23" s="1252"/>
      <c r="AC23" s="1217" t="s">
        <v>84</v>
      </c>
      <c r="AD23" s="1252"/>
      <c r="AE23" s="1217" t="s">
        <v>85</v>
      </c>
      <c r="AF23" s="578"/>
      <c r="AG23" s="1274" t="s">
        <v>681</v>
      </c>
      <c r="AH23" s="500" t="str">
        <f>strCheckDate(Z24:AF24)</f>
        <v/>
      </c>
      <c r="AI23" s="504" t="str">
        <f>IF(AND(COUNTIF(AJ18:AJ27,AJ23)&gt;1,AJ23&lt;&gt;""),"ErrUnique:HasDoubleConn","")</f>
        <v/>
      </c>
      <c r="AJ23" s="504"/>
      <c r="AK23" s="504"/>
    </row>
    <row r="24" spans="1:37" ht="20.100000000000001" customHeight="1">
      <c r="A24" s="1210"/>
      <c r="B24" s="1210"/>
      <c r="C24" s="1210"/>
      <c r="D24" s="1210"/>
      <c r="E24" s="1210"/>
      <c r="F24" s="1008"/>
      <c r="G24" s="1017"/>
      <c r="H24" s="1018"/>
      <c r="I24" s="1019"/>
      <c r="J24" s="1009"/>
      <c r="K24" s="1164"/>
      <c r="L24" s="1271"/>
      <c r="M24" s="1272"/>
      <c r="N24" s="1217"/>
      <c r="O24" s="1279"/>
      <c r="P24" s="1277"/>
      <c r="Q24" s="1278"/>
      <c r="R24" s="1217"/>
      <c r="S24" s="1279"/>
      <c r="T24" s="1277"/>
      <c r="U24" s="1270"/>
      <c r="V24" s="1217"/>
      <c r="W24" s="601"/>
      <c r="X24" s="565"/>
      <c r="Y24" s="565"/>
      <c r="Z24" s="572"/>
      <c r="AA24" s="603" t="str">
        <f>AB23 &amp; "-" &amp; AD23</f>
        <v>-</v>
      </c>
      <c r="AB24" s="1216"/>
      <c r="AC24" s="1217"/>
      <c r="AD24" s="1216"/>
      <c r="AE24" s="1217"/>
      <c r="AF24" s="673"/>
      <c r="AG24" s="1275"/>
      <c r="AI24" s="504"/>
      <c r="AJ24" s="504"/>
      <c r="AK24" s="504"/>
    </row>
    <row r="25" spans="1:37" ht="20.100000000000001" customHeight="1">
      <c r="A25" s="1210"/>
      <c r="B25" s="1210"/>
      <c r="C25" s="1210"/>
      <c r="D25" s="1210"/>
      <c r="E25" s="1210"/>
      <c r="F25" s="1008"/>
      <c r="G25" s="1017"/>
      <c r="H25" s="1018"/>
      <c r="I25" s="1019"/>
      <c r="J25" s="1009"/>
      <c r="K25" s="1164"/>
      <c r="L25" s="1271"/>
      <c r="M25" s="1272"/>
      <c r="N25" s="1217"/>
      <c r="O25" s="1279"/>
      <c r="P25" s="1277"/>
      <c r="Q25" s="1270"/>
      <c r="R25" s="1217"/>
      <c r="S25" s="602"/>
      <c r="T25" s="558"/>
      <c r="U25" s="565"/>
      <c r="V25" s="571"/>
      <c r="W25" s="571"/>
      <c r="X25" s="571"/>
      <c r="Y25" s="571"/>
      <c r="Z25" s="572"/>
      <c r="AA25" s="572"/>
      <c r="AB25" s="573"/>
      <c r="AC25" s="564"/>
      <c r="AD25" s="564"/>
      <c r="AE25" s="573"/>
      <c r="AF25" s="564"/>
      <c r="AG25" s="1275"/>
      <c r="AI25" s="504"/>
      <c r="AJ25" s="504"/>
      <c r="AK25" s="504"/>
    </row>
    <row r="26" spans="1:37" ht="20.100000000000001" customHeight="1">
      <c r="A26" s="1210"/>
      <c r="B26" s="1210"/>
      <c r="C26" s="1210"/>
      <c r="D26" s="1210"/>
      <c r="E26" s="1210"/>
      <c r="F26" s="1008"/>
      <c r="G26" s="1017"/>
      <c r="H26" s="1018"/>
      <c r="I26" s="1019"/>
      <c r="J26" s="1009"/>
      <c r="K26" s="1164"/>
      <c r="L26" s="1271"/>
      <c r="M26" s="1272"/>
      <c r="N26" s="1217"/>
      <c r="O26" s="574"/>
      <c r="P26" s="576"/>
      <c r="Q26" s="575"/>
      <c r="R26" s="571"/>
      <c r="S26" s="571"/>
      <c r="T26" s="571"/>
      <c r="U26" s="571"/>
      <c r="V26" s="571"/>
      <c r="W26" s="571"/>
      <c r="X26" s="571"/>
      <c r="Y26" s="571"/>
      <c r="Z26" s="572"/>
      <c r="AA26" s="572"/>
      <c r="AB26" s="573"/>
      <c r="AC26" s="564"/>
      <c r="AD26" s="564"/>
      <c r="AE26" s="573"/>
      <c r="AF26" s="564"/>
      <c r="AG26" s="1275"/>
      <c r="AI26" s="504"/>
      <c r="AJ26" s="504"/>
      <c r="AK26" s="504"/>
    </row>
    <row r="27" spans="1:37" s="475" customFormat="1" ht="15" customHeight="1">
      <c r="A27" s="1210"/>
      <c r="B27" s="1210"/>
      <c r="C27" s="1210"/>
      <c r="D27" s="1210"/>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6"/>
      <c r="AH27" s="501"/>
      <c r="AI27" s="501"/>
      <c r="AJ27" s="212"/>
      <c r="AK27" s="212"/>
    </row>
    <row r="28" spans="1:37" s="475" customFormat="1" ht="15" customHeight="1">
      <c r="A28" s="1210"/>
      <c r="B28" s="1210"/>
      <c r="C28" s="1210"/>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10"/>
      <c r="B29" s="1210"/>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10"/>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3" t="s">
        <v>682</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eftLabels="1"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C128" sqref="C128"/>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0"/>
      <c r="R2" s="230"/>
      <c r="S2" s="230"/>
      <c r="T2" s="230"/>
      <c r="U2" s="230"/>
      <c r="V2" s="230"/>
      <c r="W2" s="230"/>
    </row>
    <row r="3" spans="1:27" ht="18" customHeight="1">
      <c r="B3" s="1138" t="str">
        <f>"Версия " &amp; GetVersion()</f>
        <v>Версия 1.0.2</v>
      </c>
      <c r="C3" s="1138"/>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769</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589</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587</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0"/>
      <c r="W58" s="230"/>
      <c r="X58" s="230"/>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8"/>
      <c r="V70" s="448"/>
      <c r="W70" s="448"/>
      <c r="X70" s="448"/>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0"/>
      <c r="W81" s="230"/>
      <c r="X81" s="230"/>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MrsswLJ21FcZiL0krhT+geJ9NgH/5J8Fawp3LmLIKZwO76tA8AwsoiH6bK/dHsVFV1RL++iIDoVvMs+b0DPmxQ==" saltValue="HG7dzHFd5swRhV/YUnHHcg=="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4" t="s">
        <v>491</v>
      </c>
      <c r="G2" s="1205"/>
      <c r="H2" s="1206"/>
      <c r="I2" s="434"/>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11.11.2021</v>
      </c>
      <c r="I7" s="196" t="s">
        <v>493</v>
      </c>
      <c r="J7" s="332"/>
      <c r="K7" s="213"/>
      <c r="L7" s="213"/>
      <c r="M7" s="213"/>
      <c r="N7" s="213"/>
      <c r="O7" s="213"/>
      <c r="P7" s="213"/>
      <c r="Q7" s="213"/>
      <c r="R7" s="213"/>
      <c r="S7" s="213"/>
      <c r="T7" s="213"/>
    </row>
    <row r="8" spans="1:20" s="190" customFormat="1" ht="45">
      <c r="A8" s="1208">
        <v>1</v>
      </c>
      <c r="B8" s="213"/>
      <c r="C8" s="213"/>
      <c r="D8" s="213"/>
      <c r="F8" s="333" t="str">
        <f>"2." &amp;mergeValue(A8)</f>
        <v>2.1</v>
      </c>
      <c r="G8" s="415" t="s">
        <v>494</v>
      </c>
      <c r="H8" s="316"/>
      <c r="I8" s="196" t="s">
        <v>590</v>
      </c>
      <c r="J8" s="332"/>
      <c r="K8" s="213"/>
      <c r="L8" s="213"/>
      <c r="M8" s="213"/>
      <c r="N8" s="213"/>
      <c r="O8" s="213"/>
      <c r="P8" s="213"/>
      <c r="Q8" s="213"/>
      <c r="R8" s="213"/>
      <c r="S8" s="213"/>
      <c r="T8" s="213"/>
    </row>
    <row r="9" spans="1:20" s="190" customFormat="1" ht="22.5">
      <c r="A9" s="1208"/>
      <c r="B9" s="213"/>
      <c r="C9" s="213"/>
      <c r="D9" s="213"/>
      <c r="F9" s="333" t="str">
        <f>"3." &amp;mergeValue(A9)</f>
        <v>3.1</v>
      </c>
      <c r="G9" s="415" t="s">
        <v>495</v>
      </c>
      <c r="H9" s="316"/>
      <c r="I9" s="196" t="s">
        <v>588</v>
      </c>
      <c r="J9" s="332"/>
      <c r="K9" s="213"/>
      <c r="L9" s="213"/>
      <c r="M9" s="213"/>
      <c r="N9" s="213"/>
      <c r="O9" s="213"/>
      <c r="P9" s="213"/>
      <c r="Q9" s="213"/>
      <c r="R9" s="213"/>
      <c r="S9" s="213"/>
      <c r="T9" s="213"/>
    </row>
    <row r="10" spans="1:20" s="190" customFormat="1" ht="22.5">
      <c r="A10" s="1208"/>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8"/>
      <c r="B11" s="1208">
        <v>1</v>
      </c>
      <c r="C11" s="342"/>
      <c r="D11" s="342"/>
      <c r="F11" s="333" t="str">
        <f>"4."&amp;mergeValue(A11) &amp;"."&amp;mergeValue(B11)</f>
        <v>4.1.1</v>
      </c>
      <c r="G11" s="323" t="s">
        <v>592</v>
      </c>
      <c r="H11" s="316" t="str">
        <f>IF(region_name="","",region_name)</f>
        <v>Ростовская область</v>
      </c>
      <c r="I11" s="196" t="s">
        <v>499</v>
      </c>
      <c r="J11" s="332"/>
      <c r="K11" s="213"/>
      <c r="L11" s="213"/>
      <c r="M11" s="213"/>
      <c r="N11" s="213"/>
      <c r="O11" s="213"/>
      <c r="P11" s="213"/>
      <c r="Q11" s="213"/>
      <c r="R11" s="213"/>
      <c r="S11" s="213"/>
      <c r="T11" s="213"/>
    </row>
    <row r="12" spans="1:20" s="190" customFormat="1" ht="22.5">
      <c r="A12" s="1208"/>
      <c r="B12" s="1208"/>
      <c r="C12" s="1208">
        <v>1</v>
      </c>
      <c r="D12" s="342"/>
      <c r="F12" s="333" t="str">
        <f>"4."&amp;mergeValue(A12) &amp;"."&amp;mergeValue(B12)&amp;"."&amp;mergeValue(C12)</f>
        <v>4.1.1.1</v>
      </c>
      <c r="G12" s="339" t="s">
        <v>497</v>
      </c>
      <c r="H12" s="316"/>
      <c r="I12" s="196" t="s">
        <v>500</v>
      </c>
      <c r="J12" s="332"/>
      <c r="K12" s="213"/>
      <c r="L12" s="213"/>
      <c r="M12" s="213"/>
      <c r="N12" s="213"/>
      <c r="O12" s="213"/>
      <c r="P12" s="213"/>
      <c r="Q12" s="213"/>
      <c r="R12" s="213"/>
      <c r="S12" s="213"/>
      <c r="T12" s="213"/>
    </row>
    <row r="13" spans="1:20" s="190" customFormat="1" ht="39" customHeight="1">
      <c r="A13" s="1208"/>
      <c r="B13" s="1208"/>
      <c r="C13" s="1208"/>
      <c r="D13" s="342">
        <v>1</v>
      </c>
      <c r="F13" s="333" t="str">
        <f>"4."&amp;mergeValue(A13) &amp;"."&amp;mergeValue(B13)&amp;"."&amp;mergeValue(C13)&amp;"."&amp;mergeValue(D13)</f>
        <v>4.1.1.1.1</v>
      </c>
      <c r="G13" s="418" t="s">
        <v>498</v>
      </c>
      <c r="H13" s="316"/>
      <c r="I13" s="1209" t="s">
        <v>591</v>
      </c>
      <c r="J13" s="332"/>
      <c r="K13" s="213"/>
      <c r="L13" s="213"/>
      <c r="M13" s="213"/>
      <c r="N13" s="213"/>
      <c r="O13" s="213"/>
      <c r="P13" s="213"/>
      <c r="Q13" s="213"/>
      <c r="R13" s="213"/>
      <c r="S13" s="213"/>
      <c r="T13" s="213"/>
    </row>
    <row r="14" spans="1:20" s="190" customFormat="1" ht="18.75">
      <c r="A14" s="1208"/>
      <c r="B14" s="1208"/>
      <c r="C14" s="1208"/>
      <c r="D14" s="342"/>
      <c r="F14" s="336"/>
      <c r="G14" s="150" t="s">
        <v>4</v>
      </c>
      <c r="H14" s="341"/>
      <c r="I14" s="1209"/>
      <c r="J14" s="332"/>
      <c r="K14" s="213"/>
      <c r="L14" s="213"/>
      <c r="M14" s="213"/>
      <c r="N14" s="213"/>
      <c r="O14" s="213"/>
      <c r="P14" s="213"/>
      <c r="Q14" s="213"/>
      <c r="R14" s="213"/>
      <c r="S14" s="213"/>
      <c r="T14" s="213"/>
    </row>
    <row r="15" spans="1:20" s="190" customFormat="1" ht="18.75">
      <c r="A15" s="1208"/>
      <c r="B15" s="1208"/>
      <c r="C15" s="342"/>
      <c r="D15" s="342"/>
      <c r="F15" s="419"/>
      <c r="G15" s="195" t="s">
        <v>403</v>
      </c>
      <c r="H15" s="420"/>
      <c r="I15" s="421"/>
      <c r="J15" s="332"/>
      <c r="K15" s="213"/>
      <c r="L15" s="213"/>
      <c r="M15" s="213"/>
      <c r="N15" s="213"/>
      <c r="O15" s="213"/>
      <c r="P15" s="213"/>
      <c r="Q15" s="213"/>
      <c r="R15" s="213"/>
      <c r="S15" s="213"/>
      <c r="T15" s="213"/>
    </row>
    <row r="16" spans="1:20" s="190" customFormat="1" ht="18.75">
      <c r="A16" s="1208"/>
      <c r="B16" s="213"/>
      <c r="C16" s="213"/>
      <c r="D16" s="213"/>
      <c r="F16" s="336"/>
      <c r="G16" s="155" t="s">
        <v>506</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505</v>
      </c>
      <c r="H17" s="337"/>
      <c r="I17" s="338"/>
      <c r="J17" s="332"/>
      <c r="K17" s="213"/>
      <c r="L17" s="213"/>
      <c r="M17" s="213"/>
      <c r="N17" s="213"/>
      <c r="O17" s="213"/>
      <c r="P17" s="213"/>
      <c r="Q17" s="213"/>
      <c r="R17" s="213"/>
      <c r="S17" s="213"/>
      <c r="T17" s="213"/>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3" t="s">
        <v>593</v>
      </c>
      <c r="H19" s="1203"/>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4" t="s">
        <v>686</v>
      </c>
      <c r="M5" s="1224"/>
      <c r="N5" s="1224"/>
      <c r="O5" s="1224"/>
      <c r="P5" s="1224"/>
      <c r="Q5" s="1224"/>
      <c r="R5" s="1224"/>
      <c r="S5" s="1224"/>
      <c r="T5" s="1224"/>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5" t="str">
        <f>IF(NameOrPr_ch="",IF(NameOrPr="","",NameOrPr),NameOrPr_ch)</f>
        <v>Региональная служба по тарифам Ростовской области</v>
      </c>
      <c r="P7" s="1256"/>
      <c r="Q7" s="1256"/>
      <c r="R7" s="1256"/>
      <c r="S7" s="1256"/>
      <c r="T7" s="1257"/>
      <c r="U7" s="667"/>
      <c r="Y7" s="1013"/>
      <c r="Z7" s="505"/>
      <c r="AA7" s="505"/>
      <c r="AB7" s="505"/>
      <c r="AC7" s="505"/>
    </row>
    <row r="8" spans="1:29" s="570" customFormat="1" ht="18.75">
      <c r="A8" s="590"/>
      <c r="B8" s="590"/>
      <c r="C8" s="590"/>
      <c r="D8" s="590"/>
      <c r="E8" s="590"/>
      <c r="F8" s="590"/>
      <c r="G8" s="590"/>
      <c r="H8" s="590"/>
      <c r="L8" s="499"/>
      <c r="M8" s="617" t="s">
        <v>596</v>
      </c>
      <c r="N8" s="666"/>
      <c r="O8" s="1255" t="str">
        <f>IF(datePr_ch="",IF(datePr="","",datePr),datePr_ch)</f>
        <v>26.10.2021</v>
      </c>
      <c r="P8" s="1256"/>
      <c r="Q8" s="1256"/>
      <c r="R8" s="1256"/>
      <c r="S8" s="1256"/>
      <c r="T8" s="1257"/>
      <c r="U8" s="667"/>
      <c r="Y8" s="1013"/>
      <c r="Z8" s="590"/>
      <c r="AA8" s="590"/>
      <c r="AB8" s="590"/>
      <c r="AC8" s="590"/>
    </row>
    <row r="9" spans="1:29" s="491" customFormat="1" ht="18.75">
      <c r="A9" s="505"/>
      <c r="B9" s="505"/>
      <c r="C9" s="505"/>
      <c r="D9" s="505"/>
      <c r="E9" s="505"/>
      <c r="F9" s="505"/>
      <c r="G9" s="505"/>
      <c r="H9" s="505"/>
      <c r="L9" s="552"/>
      <c r="M9" s="617" t="s">
        <v>595</v>
      </c>
      <c r="N9" s="666"/>
      <c r="O9" s="1255" t="str">
        <f>IF(numberPr_ch="",IF(numberPr="","",numberPr),numberPr_ch)</f>
        <v>52/37</v>
      </c>
      <c r="P9" s="1256"/>
      <c r="Q9" s="1256"/>
      <c r="R9" s="1256"/>
      <c r="S9" s="1256"/>
      <c r="T9" s="1257"/>
      <c r="U9" s="667"/>
      <c r="Y9" s="1013"/>
      <c r="Z9" s="505"/>
      <c r="AA9" s="505"/>
      <c r="AB9" s="505"/>
      <c r="AC9" s="505"/>
    </row>
    <row r="10" spans="1:29" s="491" customFormat="1" ht="18.75">
      <c r="A10" s="505"/>
      <c r="B10" s="505"/>
      <c r="C10" s="505"/>
      <c r="D10" s="505"/>
      <c r="E10" s="505"/>
      <c r="F10" s="505"/>
      <c r="G10" s="505"/>
      <c r="H10" s="505"/>
      <c r="L10" s="552"/>
      <c r="M10" s="617" t="s">
        <v>501</v>
      </c>
      <c r="N10" s="666"/>
      <c r="O10" s="1255" t="str">
        <f>IF(IstPub_ch="",IF(IstPub="","",IstPub),IstPub_ch)</f>
        <v>http://pravo.donland.ru/ (номер опубликования: 6145202110290010, дата опубликования: 29.10.2021)</v>
      </c>
      <c r="P10" s="1256"/>
      <c r="Q10" s="1256"/>
      <c r="R10" s="1256"/>
      <c r="S10" s="1256"/>
      <c r="T10" s="1257"/>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5"/>
      <c r="M12" s="1225"/>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0"/>
      <c r="R13" s="1250"/>
      <c r="S13" s="1250"/>
      <c r="T13" s="1250"/>
      <c r="U13" s="1250"/>
      <c r="V13" s="1250"/>
    </row>
    <row r="14" spans="1:29">
      <c r="J14" s="481"/>
      <c r="K14" s="481"/>
      <c r="L14" s="1160" t="s">
        <v>454</v>
      </c>
      <c r="M14" s="1160"/>
      <c r="N14" s="1160"/>
      <c r="O14" s="1160"/>
      <c r="P14" s="1160"/>
      <c r="Q14" s="1160"/>
      <c r="R14" s="1160"/>
      <c r="S14" s="1160"/>
      <c r="T14" s="1160"/>
      <c r="U14" s="1160"/>
      <c r="V14" s="1160"/>
      <c r="W14" s="1160"/>
      <c r="X14" s="1160" t="s">
        <v>455</v>
      </c>
    </row>
    <row r="15" spans="1:29" ht="14.25" customHeight="1">
      <c r="J15" s="481"/>
      <c r="K15" s="481"/>
      <c r="L15" s="1237" t="s">
        <v>92</v>
      </c>
      <c r="M15" s="1237" t="s">
        <v>626</v>
      </c>
      <c r="N15" s="534"/>
      <c r="O15" s="1237" t="s">
        <v>627</v>
      </c>
      <c r="P15" s="1273" t="s">
        <v>628</v>
      </c>
      <c r="Q15" s="1273" t="s">
        <v>641</v>
      </c>
      <c r="R15" s="1273"/>
      <c r="S15" s="1273"/>
      <c r="T15" s="1273"/>
      <c r="U15" s="1273"/>
      <c r="V15" s="1237" t="s">
        <v>341</v>
      </c>
      <c r="W15" s="1249" t="s">
        <v>275</v>
      </c>
      <c r="X15" s="1160"/>
    </row>
    <row r="16" spans="1:29" s="523" customFormat="1" ht="25.5" customHeight="1">
      <c r="A16" s="585"/>
      <c r="B16" s="585"/>
      <c r="C16" s="585"/>
      <c r="D16" s="585"/>
      <c r="E16" s="585"/>
      <c r="F16" s="585"/>
      <c r="G16" s="591"/>
      <c r="H16" s="591"/>
      <c r="I16" s="531"/>
      <c r="J16" s="529"/>
      <c r="K16" s="529"/>
      <c r="L16" s="1237"/>
      <c r="M16" s="1237"/>
      <c r="N16" s="534"/>
      <c r="O16" s="1237"/>
      <c r="P16" s="1273"/>
      <c r="Q16" s="1273" t="s">
        <v>679</v>
      </c>
      <c r="R16" s="1273"/>
      <c r="S16" s="1264" t="s">
        <v>654</v>
      </c>
      <c r="T16" s="1264"/>
      <c r="U16" s="1264"/>
      <c r="V16" s="1237"/>
      <c r="W16" s="1249"/>
      <c r="X16" s="1160"/>
      <c r="Y16" s="1008"/>
      <c r="Z16" s="585"/>
      <c r="AA16" s="585"/>
      <c r="AB16" s="585"/>
      <c r="AC16" s="585"/>
    </row>
    <row r="17" spans="1:29" ht="14.25" customHeight="1">
      <c r="J17" s="481"/>
      <c r="K17" s="481"/>
      <c r="L17" s="1237"/>
      <c r="M17" s="1237"/>
      <c r="N17" s="534"/>
      <c r="O17" s="1237"/>
      <c r="P17" s="1273"/>
      <c r="Q17" s="534" t="s">
        <v>677</v>
      </c>
      <c r="R17" s="534" t="s">
        <v>678</v>
      </c>
      <c r="S17" s="536" t="s">
        <v>274</v>
      </c>
      <c r="T17" s="1261" t="s">
        <v>273</v>
      </c>
      <c r="U17" s="1261"/>
      <c r="V17" s="1237"/>
      <c r="W17" s="1249"/>
      <c r="X17" s="1160"/>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6">
        <f t="shared" ca="1" si="0"/>
        <v>8</v>
      </c>
      <c r="U18" s="1266"/>
      <c r="V18" s="487">
        <f ca="1">OFFSET(V18,0,-2)+1</f>
        <v>9</v>
      </c>
      <c r="W18" s="523"/>
      <c r="X18" s="487">
        <f ca="1">OFFSET(X18,0,-2)+1</f>
        <v>10</v>
      </c>
    </row>
    <row r="19" spans="1:29" ht="22.5">
      <c r="A19" s="1210">
        <v>1</v>
      </c>
      <c r="B19" s="980"/>
      <c r="C19" s="980"/>
      <c r="D19" s="980"/>
      <c r="E19" s="980"/>
      <c r="F19" s="980"/>
      <c r="G19" s="981"/>
      <c r="H19" s="981"/>
      <c r="I19" s="983"/>
      <c r="J19" s="975"/>
      <c r="K19" s="975"/>
      <c r="L19" s="593">
        <f>mergeValue(A19)</f>
        <v>1</v>
      </c>
      <c r="M19" s="641" t="s">
        <v>20</v>
      </c>
      <c r="N19" s="580"/>
      <c r="O19" s="1251"/>
      <c r="P19" s="1251"/>
      <c r="Q19" s="1251"/>
      <c r="R19" s="1251"/>
      <c r="S19" s="1251"/>
      <c r="T19" s="1251"/>
      <c r="U19" s="1251"/>
      <c r="V19" s="1251"/>
      <c r="W19" s="1251"/>
      <c r="X19" s="581" t="s">
        <v>476</v>
      </c>
    </row>
    <row r="20" spans="1:29" ht="22.5">
      <c r="A20" s="1210"/>
      <c r="B20" s="1210">
        <v>1</v>
      </c>
      <c r="C20" s="980"/>
      <c r="D20" s="980"/>
      <c r="E20" s="980"/>
      <c r="F20" s="980"/>
      <c r="G20" s="985"/>
      <c r="H20" s="982"/>
      <c r="I20" s="987"/>
      <c r="J20" s="972"/>
      <c r="K20" s="971"/>
      <c r="L20" s="593" t="str">
        <f>mergeValue(A20) &amp;"."&amp; mergeValue(B20)</f>
        <v>1.1</v>
      </c>
      <c r="M20" s="546" t="s">
        <v>16</v>
      </c>
      <c r="N20" s="580"/>
      <c r="O20" s="1251"/>
      <c r="P20" s="1251"/>
      <c r="Q20" s="1251"/>
      <c r="R20" s="1251"/>
      <c r="S20" s="1251"/>
      <c r="T20" s="1251"/>
      <c r="U20" s="1251"/>
      <c r="V20" s="1251"/>
      <c r="W20" s="1251"/>
      <c r="X20" s="581" t="s">
        <v>477</v>
      </c>
    </row>
    <row r="21" spans="1:29" ht="22.5">
      <c r="A21" s="1210"/>
      <c r="B21" s="1210"/>
      <c r="C21" s="1210">
        <v>1</v>
      </c>
      <c r="D21" s="980"/>
      <c r="E21" s="980"/>
      <c r="F21" s="980"/>
      <c r="G21" s="985"/>
      <c r="H21" s="982"/>
      <c r="I21" s="988"/>
      <c r="J21" s="972"/>
      <c r="K21" s="971"/>
      <c r="L21" s="593" t="str">
        <f>mergeValue(A21) &amp;"."&amp; mergeValue(B21)&amp;"."&amp; mergeValue(C21)</f>
        <v>1.1.1</v>
      </c>
      <c r="M21" s="547" t="s">
        <v>7</v>
      </c>
      <c r="N21" s="580"/>
      <c r="O21" s="1251"/>
      <c r="P21" s="1251"/>
      <c r="Q21" s="1251"/>
      <c r="R21" s="1251"/>
      <c r="S21" s="1251"/>
      <c r="T21" s="1251"/>
      <c r="U21" s="1251"/>
      <c r="V21" s="1251"/>
      <c r="W21" s="1251"/>
      <c r="X21" s="581" t="s">
        <v>633</v>
      </c>
    </row>
    <row r="22" spans="1:29">
      <c r="A22" s="1210"/>
      <c r="B22" s="1210"/>
      <c r="C22" s="1210"/>
      <c r="D22" s="1210">
        <v>1</v>
      </c>
      <c r="E22" s="980"/>
      <c r="F22" s="980"/>
      <c r="G22" s="985"/>
      <c r="H22" s="982"/>
      <c r="I22" s="988"/>
      <c r="J22" s="986"/>
      <c r="K22" s="971"/>
      <c r="L22" s="593" t="str">
        <f>mergeValue(A22) &amp;"."&amp; mergeValue(B22)&amp;"."&amp; mergeValue(C22)&amp;"."&amp; mergeValue(D22)</f>
        <v>1.1.1.1</v>
      </c>
      <c r="M22" s="548" t="s">
        <v>22</v>
      </c>
      <c r="N22" s="580"/>
      <c r="O22" s="1251"/>
      <c r="P22" s="1251"/>
      <c r="Q22" s="1251"/>
      <c r="R22" s="1251"/>
      <c r="S22" s="1251"/>
      <c r="T22" s="1251"/>
      <c r="U22" s="1251"/>
      <c r="V22" s="1251"/>
      <c r="W22" s="1251"/>
      <c r="X22" s="1020" t="s">
        <v>687</v>
      </c>
    </row>
    <row r="23" spans="1:29" ht="42.95" customHeight="1">
      <c r="A23" s="1210"/>
      <c r="B23" s="1210"/>
      <c r="C23" s="1210"/>
      <c r="D23" s="1210"/>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27" t="s">
        <v>688</v>
      </c>
      <c r="Y23" s="1008" t="str">
        <f>strCheckDateTwo(N23:W23)</f>
        <v/>
      </c>
    </row>
    <row r="24" spans="1:29" hidden="1">
      <c r="A24" s="1210"/>
      <c r="B24" s="1210"/>
      <c r="C24" s="1210"/>
      <c r="D24" s="1210"/>
      <c r="E24" s="980"/>
      <c r="F24" s="980"/>
      <c r="G24" s="985"/>
      <c r="H24" s="982"/>
      <c r="I24" s="988"/>
      <c r="J24" s="986"/>
      <c r="K24" s="976"/>
      <c r="L24" s="631"/>
      <c r="M24" s="561"/>
      <c r="N24" s="646"/>
      <c r="O24" s="646"/>
      <c r="P24" s="646"/>
      <c r="Q24" s="646"/>
      <c r="R24" s="584" t="str">
        <f>S23 &amp; "-" &amp; U23</f>
        <v>-</v>
      </c>
      <c r="S24" s="512"/>
      <c r="T24" s="586"/>
      <c r="U24" s="512"/>
      <c r="V24" s="646"/>
      <c r="W24" s="838"/>
      <c r="X24" s="1228"/>
    </row>
    <row r="25" spans="1:29" ht="15" customHeight="1">
      <c r="A25" s="1210"/>
      <c r="B25" s="1210"/>
      <c r="C25" s="1210"/>
      <c r="D25" s="1210"/>
      <c r="E25" s="980"/>
      <c r="F25" s="980"/>
      <c r="G25" s="985"/>
      <c r="H25" s="982"/>
      <c r="I25" s="988"/>
      <c r="J25" s="986"/>
      <c r="K25" s="976"/>
      <c r="L25" s="538"/>
      <c r="M25" s="551" t="s">
        <v>5</v>
      </c>
      <c r="N25" s="549"/>
      <c r="O25" s="545"/>
      <c r="P25" s="545"/>
      <c r="Q25" s="545"/>
      <c r="R25" s="545"/>
      <c r="S25" s="573"/>
      <c r="T25" s="564"/>
      <c r="U25" s="563"/>
      <c r="V25" s="549"/>
      <c r="W25" s="549"/>
      <c r="X25" s="1229"/>
    </row>
    <row r="26" spans="1:29" s="475" customFormat="1" ht="15" customHeight="1">
      <c r="A26" s="1210"/>
      <c r="B26" s="1210"/>
      <c r="C26" s="1210"/>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10"/>
      <c r="B27" s="1210"/>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10"/>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3" t="s">
        <v>689</v>
      </c>
      <c r="N31" s="1203"/>
      <c r="O31" s="1203"/>
      <c r="P31" s="1203"/>
      <c r="Q31" s="1203"/>
      <c r="R31" s="1203"/>
      <c r="S31" s="1203"/>
      <c r="T31" s="1203"/>
      <c r="U31" s="1203"/>
      <c r="V31" s="1203"/>
      <c r="W31" s="1203"/>
      <c r="X31" s="1203"/>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eftLabels="1"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4" t="s">
        <v>491</v>
      </c>
      <c r="G2" s="1205"/>
      <c r="H2" s="1206"/>
      <c r="I2" s="434"/>
    </row>
    <row r="3" spans="1:20" ht="3" customHeight="1"/>
    <row r="4" spans="1:20" s="190" customFormat="1" ht="11.25">
      <c r="A4" s="213"/>
      <c r="B4" s="213"/>
      <c r="C4" s="213"/>
      <c r="D4" s="213"/>
      <c r="F4" s="1160" t="s">
        <v>454</v>
      </c>
      <c r="G4" s="1160"/>
      <c r="H4" s="1160"/>
      <c r="I4" s="1207" t="s">
        <v>455</v>
      </c>
      <c r="J4" s="213"/>
      <c r="K4" s="213"/>
      <c r="L4" s="213"/>
      <c r="M4" s="213"/>
      <c r="N4" s="213"/>
      <c r="O4" s="213"/>
      <c r="P4" s="213"/>
      <c r="Q4" s="213"/>
      <c r="R4" s="213"/>
      <c r="S4" s="213"/>
      <c r="T4" s="213"/>
    </row>
    <row r="5" spans="1:20" s="190" customFormat="1" ht="11.25" customHeight="1">
      <c r="A5" s="213"/>
      <c r="B5" s="213"/>
      <c r="C5" s="213"/>
      <c r="D5" s="213"/>
      <c r="F5" s="318" t="s">
        <v>92</v>
      </c>
      <c r="G5" s="335" t="s">
        <v>457</v>
      </c>
      <c r="H5" s="317" t="s">
        <v>442</v>
      </c>
      <c r="I5" s="1207"/>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3">
        <v>1</v>
      </c>
      <c r="G7" s="415" t="s">
        <v>492</v>
      </c>
      <c r="H7" s="316" t="str">
        <f>IF(dateCh="","",dateCh)</f>
        <v>11.11.2021</v>
      </c>
      <c r="I7" s="196" t="s">
        <v>493</v>
      </c>
      <c r="J7" s="332"/>
      <c r="K7" s="213"/>
      <c r="L7" s="213"/>
      <c r="M7" s="213"/>
      <c r="N7" s="213"/>
      <c r="O7" s="213"/>
      <c r="P7" s="213"/>
      <c r="Q7" s="213"/>
      <c r="R7" s="213"/>
      <c r="S7" s="213"/>
      <c r="T7" s="213"/>
    </row>
    <row r="8" spans="1:20" s="190" customFormat="1" ht="45">
      <c r="A8" s="1208">
        <v>1</v>
      </c>
      <c r="B8" s="213"/>
      <c r="C8" s="213"/>
      <c r="D8" s="213"/>
      <c r="F8" s="333" t="str">
        <f>"2." &amp;mergeValue(A8)</f>
        <v>2.1</v>
      </c>
      <c r="G8" s="415" t="s">
        <v>494</v>
      </c>
      <c r="H8" s="316" t="str">
        <f>IF('Перечень тарифов'!R21="","наименование отсутствует","" &amp; 'Перечень тарифов'!R21 &amp; "")</f>
        <v>Открытая</v>
      </c>
      <c r="I8" s="196" t="s">
        <v>590</v>
      </c>
      <c r="J8" s="332"/>
      <c r="K8" s="213"/>
      <c r="L8" s="213"/>
      <c r="M8" s="213"/>
      <c r="N8" s="213"/>
      <c r="O8" s="213"/>
      <c r="P8" s="213"/>
      <c r="Q8" s="213"/>
      <c r="R8" s="213"/>
      <c r="S8" s="213"/>
      <c r="T8" s="213"/>
    </row>
    <row r="9" spans="1:20" s="190" customFormat="1" ht="22.5">
      <c r="A9" s="1208"/>
      <c r="B9" s="213"/>
      <c r="C9" s="213"/>
      <c r="D9" s="213"/>
      <c r="F9" s="333" t="str">
        <f>"3." &amp;mergeValue(A9)</f>
        <v>3.1</v>
      </c>
      <c r="G9" s="415" t="s">
        <v>495</v>
      </c>
      <c r="H9" s="316" t="str">
        <f>IF('Перечень тарифов'!F21="","наименование отсутствует","" &amp; 'Перечень тарифов'!F21 &amp; "")</f>
        <v>Сбыт. Тепловая энергия; Сбыт. Теплоноситель</v>
      </c>
      <c r="I9" s="196" t="s">
        <v>588</v>
      </c>
      <c r="J9" s="332"/>
      <c r="K9" s="213"/>
      <c r="L9" s="213"/>
      <c r="M9" s="213"/>
      <c r="N9" s="213"/>
      <c r="O9" s="213"/>
      <c r="P9" s="213"/>
      <c r="Q9" s="213"/>
      <c r="R9" s="213"/>
      <c r="S9" s="213"/>
      <c r="T9" s="213"/>
    </row>
    <row r="10" spans="1:20" s="190" customFormat="1" ht="22.5">
      <c r="A10" s="1208"/>
      <c r="B10" s="213"/>
      <c r="C10" s="213"/>
      <c r="D10" s="213"/>
      <c r="F10" s="333" t="str">
        <f>"4."&amp;mergeValue(A10)</f>
        <v>4.1</v>
      </c>
      <c r="G10" s="415" t="s">
        <v>496</v>
      </c>
      <c r="H10" s="317" t="s">
        <v>458</v>
      </c>
      <c r="I10" s="196"/>
      <c r="J10" s="332"/>
      <c r="K10" s="213"/>
      <c r="L10" s="213"/>
      <c r="M10" s="213"/>
      <c r="N10" s="213"/>
      <c r="O10" s="213"/>
      <c r="P10" s="213"/>
      <c r="Q10" s="213"/>
      <c r="R10" s="213"/>
      <c r="S10" s="213"/>
      <c r="T10" s="213"/>
    </row>
    <row r="11" spans="1:20" s="190" customFormat="1" ht="18.75">
      <c r="A11" s="1208"/>
      <c r="B11" s="1208">
        <v>1</v>
      </c>
      <c r="C11" s="439"/>
      <c r="D11" s="439"/>
      <c r="F11" s="333" t="str">
        <f>"4."&amp;mergeValue(A11) &amp;"."&amp;mergeValue(B11)</f>
        <v>4.1.1</v>
      </c>
      <c r="G11" s="323" t="s">
        <v>592</v>
      </c>
      <c r="H11" s="316" t="str">
        <f>IF(region_name="","",region_name)</f>
        <v>Ростовская область</v>
      </c>
      <c r="I11" s="196" t="s">
        <v>499</v>
      </c>
      <c r="J11" s="332"/>
      <c r="K11" s="213"/>
      <c r="L11" s="213"/>
      <c r="M11" s="213"/>
      <c r="N11" s="213"/>
      <c r="O11" s="213"/>
      <c r="P11" s="213"/>
      <c r="Q11" s="213"/>
      <c r="R11" s="213"/>
      <c r="S11" s="213"/>
      <c r="T11" s="213"/>
    </row>
    <row r="12" spans="1:20" s="190" customFormat="1" ht="22.5">
      <c r="A12" s="1208"/>
      <c r="B12" s="1208"/>
      <c r="C12" s="1208">
        <v>1</v>
      </c>
      <c r="D12" s="439"/>
      <c r="F12" s="333" t="str">
        <f>"4."&amp;mergeValue(A12) &amp;"."&amp;mergeValue(B12)&amp;"."&amp;mergeValue(C12)</f>
        <v>4.1.1.1</v>
      </c>
      <c r="G12" s="339" t="s">
        <v>497</v>
      </c>
      <c r="H12" s="316" t="str">
        <f>IF(Территории!H13="","","" &amp; Территории!H13 &amp; "")</f>
        <v>Город Ростов-на-Дону</v>
      </c>
      <c r="I12" s="196" t="s">
        <v>500</v>
      </c>
      <c r="J12" s="332"/>
      <c r="K12" s="213"/>
      <c r="L12" s="213"/>
      <c r="M12" s="213"/>
      <c r="N12" s="213"/>
      <c r="O12" s="213"/>
      <c r="P12" s="213"/>
      <c r="Q12" s="213"/>
      <c r="R12" s="213"/>
      <c r="S12" s="213"/>
      <c r="T12" s="213"/>
    </row>
    <row r="13" spans="1:20" s="190" customFormat="1" ht="56.25">
      <c r="A13" s="1208"/>
      <c r="B13" s="1208"/>
      <c r="C13" s="1208"/>
      <c r="D13" s="439">
        <v>1</v>
      </c>
      <c r="F13" s="333" t="str">
        <f>"4."&amp;mergeValue(A13) &amp;"."&amp;mergeValue(B13)&amp;"."&amp;mergeValue(C13)&amp;"."&amp;mergeValue(D13)</f>
        <v>4.1.1.1.1</v>
      </c>
      <c r="G13" s="418" t="s">
        <v>498</v>
      </c>
      <c r="H13" s="316" t="str">
        <f>IF(Территории!R14="","","" &amp; Территории!R14 &amp; "")</f>
        <v>Город Ростов-на-Дону (60701000)</v>
      </c>
      <c r="I13" s="1106" t="s">
        <v>591</v>
      </c>
      <c r="J13" s="332"/>
      <c r="K13" s="213"/>
      <c r="L13" s="213"/>
      <c r="M13" s="213"/>
      <c r="N13" s="213"/>
      <c r="O13" s="213"/>
      <c r="P13" s="213"/>
      <c r="Q13" s="213"/>
      <c r="R13" s="213"/>
      <c r="S13" s="213"/>
      <c r="T13" s="213"/>
    </row>
    <row r="14" spans="1:20" s="325" customFormat="1" ht="3" customHeight="1">
      <c r="A14" s="326"/>
      <c r="B14" s="326"/>
      <c r="C14" s="326"/>
      <c r="D14" s="326"/>
      <c r="F14" s="324"/>
      <c r="G14" s="416"/>
      <c r="H14" s="417"/>
      <c r="I14" s="225"/>
      <c r="J14" s="326"/>
      <c r="K14" s="326"/>
      <c r="L14" s="326"/>
      <c r="M14" s="326"/>
      <c r="N14" s="326"/>
      <c r="O14" s="326"/>
      <c r="P14" s="326"/>
      <c r="Q14" s="326"/>
      <c r="R14" s="326"/>
      <c r="S14" s="326"/>
      <c r="T14" s="326"/>
    </row>
    <row r="15" spans="1:20" s="325" customFormat="1" ht="15" customHeight="1">
      <c r="A15" s="326"/>
      <c r="B15" s="326"/>
      <c r="C15" s="326"/>
      <c r="D15" s="326"/>
      <c r="F15" s="324"/>
      <c r="G15" s="1203" t="s">
        <v>593</v>
      </c>
      <c r="H15" s="1203"/>
      <c r="I15" s="225"/>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abSelected="1" topLeftCell="C4" zoomScaleNormal="100" workbookViewId="0">
      <selection activeCell="F16" sqref="F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4" t="s">
        <v>730</v>
      </c>
      <c r="E5" s="1224"/>
      <c r="F5" s="1224"/>
      <c r="G5" s="436"/>
    </row>
    <row r="6" spans="1:16" ht="3" customHeight="1">
      <c r="C6" s="86"/>
      <c r="D6" s="37"/>
      <c r="E6" s="84"/>
      <c r="F6" s="83"/>
      <c r="G6" s="285"/>
    </row>
    <row r="7" spans="1:16">
      <c r="C7" s="86"/>
      <c r="D7" s="1237" t="s">
        <v>454</v>
      </c>
      <c r="E7" s="1237"/>
      <c r="F7" s="1237"/>
      <c r="G7" s="1280" t="s">
        <v>455</v>
      </c>
    </row>
    <row r="8" spans="1:16">
      <c r="C8" s="86"/>
      <c r="D8" s="103" t="s">
        <v>92</v>
      </c>
      <c r="E8" s="113" t="s">
        <v>457</v>
      </c>
      <c r="F8" s="113" t="s">
        <v>456</v>
      </c>
      <c r="G8" s="1280"/>
    </row>
    <row r="9" spans="1:16" ht="12" customHeight="1">
      <c r="C9" s="86"/>
      <c r="D9" s="42" t="s">
        <v>93</v>
      </c>
      <c r="E9" s="42" t="s">
        <v>49</v>
      </c>
      <c r="F9" s="42" t="s">
        <v>50</v>
      </c>
      <c r="G9" s="42" t="s">
        <v>51</v>
      </c>
    </row>
    <row r="10" spans="1:16" ht="22.5">
      <c r="A10" s="284"/>
      <c r="C10" s="86"/>
      <c r="D10" s="187">
        <v>1</v>
      </c>
      <c r="E10" s="293" t="s">
        <v>692</v>
      </c>
      <c r="F10" s="294" t="s">
        <v>458</v>
      </c>
      <c r="G10" s="196"/>
    </row>
    <row r="11" spans="1:16">
      <c r="A11" s="284"/>
      <c r="C11" s="86"/>
      <c r="D11" s="187" t="s">
        <v>295</v>
      </c>
      <c r="E11" s="286" t="s">
        <v>693</v>
      </c>
      <c r="F11" s="294" t="s">
        <v>458</v>
      </c>
      <c r="G11" s="196"/>
    </row>
    <row r="12" spans="1:16" ht="45" customHeight="1">
      <c r="A12" s="284"/>
      <c r="C12" s="86"/>
      <c r="D12" s="187" t="s">
        <v>8</v>
      </c>
      <c r="E12" s="288" t="s">
        <v>1361</v>
      </c>
      <c r="F12" s="1090" t="s">
        <v>1366</v>
      </c>
      <c r="G12" s="1227" t="s">
        <v>597</v>
      </c>
    </row>
    <row r="13" spans="1:16" ht="15" customHeight="1">
      <c r="A13" s="284"/>
      <c r="C13" s="86"/>
      <c r="D13" s="114"/>
      <c r="E13" s="300" t="s">
        <v>328</v>
      </c>
      <c r="F13" s="297"/>
      <c r="G13" s="1229"/>
    </row>
    <row r="14" spans="1:16">
      <c r="A14" s="284"/>
      <c r="C14" s="86"/>
      <c r="D14" s="187" t="s">
        <v>329</v>
      </c>
      <c r="E14" s="286" t="s">
        <v>694</v>
      </c>
      <c r="F14" s="294" t="s">
        <v>458</v>
      </c>
      <c r="G14" s="789"/>
    </row>
    <row r="15" spans="1:16" ht="42.95" customHeight="1">
      <c r="A15" s="284"/>
      <c r="C15" s="86"/>
      <c r="D15" s="187" t="s">
        <v>443</v>
      </c>
      <c r="E15" s="288" t="s">
        <v>1362</v>
      </c>
      <c r="F15" s="1097" t="s">
        <v>2360</v>
      </c>
      <c r="G15" s="1227" t="s">
        <v>695</v>
      </c>
    </row>
    <row r="16" spans="1:16" s="799" customFormat="1" ht="15" customHeight="1">
      <c r="A16" s="803"/>
      <c r="B16" s="186"/>
      <c r="C16" s="686"/>
      <c r="D16" s="824"/>
      <c r="E16" s="827" t="s">
        <v>328</v>
      </c>
      <c r="F16" s="790"/>
      <c r="G16" s="1229"/>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4"/>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7L9EDKV9Qitq9xAhzFGVxVXc1cSRyxFPCyQUjBSE2dcgO047GOclOGDGsnOg1d3f4PDhsOtusOOFfHlP7wB9oQ==" saltValue="8UBB+1VNJ+a5WRzyYuPKWw==" spinCount="100000" sheet="1" objects="1" scenarios="1" formatColumns="0" formatRows="0"/>
  <dataConsolidate leftLabels="1"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2419ac5-0721-4bcf-8eb0-f92eba680afb"/>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757a8341-f01a-4605-a724-2294084c7975"/>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4" t="s">
        <v>491</v>
      </c>
      <c r="G2" s="1205"/>
      <c r="H2" s="1206"/>
      <c r="I2" s="806"/>
    </row>
    <row r="3" spans="1:20" ht="3" customHeight="1"/>
    <row r="4" spans="1:20" s="1007" customFormat="1" ht="11.25">
      <c r="A4" s="1013"/>
      <c r="B4" s="1013"/>
      <c r="C4" s="1013"/>
      <c r="D4" s="1013"/>
      <c r="F4" s="1160" t="s">
        <v>454</v>
      </c>
      <c r="G4" s="1160"/>
      <c r="H4" s="1160"/>
      <c r="I4" s="1207"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5" t="s">
        <v>442</v>
      </c>
      <c r="I5" s="1207"/>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9" t="str">
        <f>IF(dateCh="","",dateCh)</f>
        <v>11.11.2021</v>
      </c>
      <c r="I7" s="816" t="s">
        <v>493</v>
      </c>
      <c r="J7" s="615"/>
      <c r="K7" s="1013"/>
      <c r="L7" s="1013"/>
      <c r="M7" s="1013"/>
      <c r="N7" s="1013"/>
      <c r="O7" s="1013"/>
      <c r="P7" s="1013"/>
      <c r="Q7" s="1013"/>
      <c r="R7" s="1013"/>
      <c r="S7" s="1013"/>
      <c r="T7" s="1013"/>
    </row>
    <row r="8" spans="1:20" s="1007" customFormat="1" ht="45">
      <c r="A8" s="1208">
        <v>1</v>
      </c>
      <c r="B8" s="1013"/>
      <c r="C8" s="1013"/>
      <c r="D8" s="1013"/>
      <c r="F8" s="1029" t="str">
        <f>"2." &amp;mergeValue(A8)</f>
        <v>2.1</v>
      </c>
      <c r="G8" s="815" t="s">
        <v>494</v>
      </c>
      <c r="H8" s="1109" t="str">
        <f>IF('Перечень тарифов'!R21="","наименование отсутствует","" &amp; 'Перечень тарифов'!R21 &amp; "")</f>
        <v>Открытая</v>
      </c>
      <c r="I8" s="816" t="s">
        <v>590</v>
      </c>
      <c r="J8" s="615"/>
      <c r="K8" s="1013"/>
      <c r="L8" s="1013"/>
      <c r="M8" s="1013"/>
      <c r="N8" s="1013"/>
      <c r="O8" s="1013"/>
      <c r="P8" s="1013"/>
      <c r="Q8" s="1013"/>
      <c r="R8" s="1013"/>
      <c r="S8" s="1013"/>
      <c r="T8" s="1013"/>
    </row>
    <row r="9" spans="1:20" s="1007" customFormat="1" ht="22.5">
      <c r="A9" s="1208"/>
      <c r="B9" s="1013"/>
      <c r="C9" s="1013"/>
      <c r="D9" s="1013"/>
      <c r="F9" s="1029" t="str">
        <f>"3." &amp;mergeValue(A9)</f>
        <v>3.1</v>
      </c>
      <c r="G9" s="815" t="s">
        <v>495</v>
      </c>
      <c r="H9" s="1109" t="str">
        <f>IF('Перечень тарифов'!F21="","наименование отсутствует","" &amp; 'Перечень тарифов'!F21 &amp; "")</f>
        <v>Сбыт. Тепловая энергия; Сбыт. Теплоноситель</v>
      </c>
      <c r="I9" s="816" t="s">
        <v>588</v>
      </c>
      <c r="J9" s="615"/>
      <c r="K9" s="1013"/>
      <c r="L9" s="1013"/>
      <c r="M9" s="1013"/>
      <c r="N9" s="1013"/>
      <c r="O9" s="1013"/>
      <c r="P9" s="1013"/>
      <c r="Q9" s="1013"/>
      <c r="R9" s="1013"/>
      <c r="S9" s="1013"/>
      <c r="T9" s="1013"/>
    </row>
    <row r="10" spans="1:20" s="1007" customFormat="1" ht="22.5">
      <c r="A10" s="1208"/>
      <c r="B10" s="1013"/>
      <c r="C10" s="1013"/>
      <c r="D10" s="1013"/>
      <c r="F10" s="1029" t="str">
        <f>"4."&amp;mergeValue(A10)</f>
        <v>4.1</v>
      </c>
      <c r="G10" s="815" t="s">
        <v>496</v>
      </c>
      <c r="H10" s="1115" t="s">
        <v>458</v>
      </c>
      <c r="I10" s="816"/>
      <c r="J10" s="615"/>
      <c r="K10" s="1013"/>
      <c r="L10" s="1013"/>
      <c r="M10" s="1013"/>
      <c r="N10" s="1013"/>
      <c r="O10" s="1013"/>
      <c r="P10" s="1013"/>
      <c r="Q10" s="1013"/>
      <c r="R10" s="1013"/>
      <c r="S10" s="1013"/>
      <c r="T10" s="1013"/>
    </row>
    <row r="11" spans="1:20" s="1007" customFormat="1" ht="18.75">
      <c r="A11" s="1208"/>
      <c r="B11" s="1208">
        <v>1</v>
      </c>
      <c r="C11" s="1105"/>
      <c r="D11" s="1105"/>
      <c r="F11" s="1029" t="str">
        <f>"4."&amp;mergeValue(A11) &amp;"."&amp;mergeValue(B11)</f>
        <v>4.1.1</v>
      </c>
      <c r="G11" s="830" t="s">
        <v>592</v>
      </c>
      <c r="H11" s="1109"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8"/>
      <c r="B12" s="1208"/>
      <c r="C12" s="1208">
        <v>1</v>
      </c>
      <c r="D12" s="1105"/>
      <c r="F12" s="1029" t="str">
        <f>"4."&amp;mergeValue(A12) &amp;"."&amp;mergeValue(B12)&amp;"."&amp;mergeValue(C12)</f>
        <v>4.1.1.1</v>
      </c>
      <c r="G12" s="817" t="s">
        <v>497</v>
      </c>
      <c r="H12" s="1109" t="str">
        <f>IF(Территории!H13="","","" &amp; Территории!H13 &amp; "")</f>
        <v>Город Ростов-на-Дону</v>
      </c>
      <c r="I12" s="816" t="s">
        <v>500</v>
      </c>
      <c r="J12" s="615"/>
      <c r="K12" s="1013"/>
      <c r="L12" s="1013"/>
      <c r="M12" s="1013"/>
      <c r="N12" s="1013"/>
      <c r="O12" s="1013"/>
      <c r="P12" s="1013"/>
      <c r="Q12" s="1013"/>
      <c r="R12" s="1013"/>
      <c r="S12" s="1013"/>
      <c r="T12" s="1013"/>
    </row>
    <row r="13" spans="1:20" s="1007" customFormat="1" ht="56.25">
      <c r="A13" s="1208"/>
      <c r="B13" s="1208"/>
      <c r="C13" s="1208"/>
      <c r="D13" s="1105">
        <v>1</v>
      </c>
      <c r="F13" s="1029" t="str">
        <f>"4."&amp;mergeValue(A13) &amp;"."&amp;mergeValue(B13)&amp;"."&amp;mergeValue(C13)&amp;"."&amp;mergeValue(D13)</f>
        <v>4.1.1.1.1</v>
      </c>
      <c r="G13" s="818" t="s">
        <v>498</v>
      </c>
      <c r="H13" s="1109" t="str">
        <f>IF(Территории!R14="","","" &amp; Территории!R14 &amp; "")</f>
        <v>Город Ростов-на-Дону (60701000)</v>
      </c>
      <c r="I13" s="1106"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3" t="s">
        <v>593</v>
      </c>
      <c r="H15" s="1203"/>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22" zoomScaleNormal="100" workbookViewId="0">
      <selection activeCell="H32" sqref="H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4" t="s">
        <v>696</v>
      </c>
      <c r="E5" s="1224"/>
      <c r="F5" s="1224"/>
      <c r="G5" s="1224"/>
      <c r="H5" s="1224"/>
      <c r="I5" s="334"/>
    </row>
    <row r="6" spans="1:9" ht="3" customHeight="1">
      <c r="C6" s="86"/>
      <c r="D6" s="37"/>
      <c r="E6" s="84"/>
      <c r="F6" s="84"/>
      <c r="G6" s="84"/>
      <c r="H6" s="83"/>
      <c r="I6" s="285"/>
    </row>
    <row r="7" spans="1:9" ht="21" customHeight="1">
      <c r="C7" s="86"/>
      <c r="D7" s="1237" t="s">
        <v>454</v>
      </c>
      <c r="E7" s="1237"/>
      <c r="F7" s="1237"/>
      <c r="G7" s="1237"/>
      <c r="H7" s="1237"/>
      <c r="I7" s="1280" t="s">
        <v>455</v>
      </c>
    </row>
    <row r="8" spans="1:9" ht="21" customHeight="1">
      <c r="C8" s="86"/>
      <c r="D8" s="103" t="s">
        <v>92</v>
      </c>
      <c r="E8" s="113" t="s">
        <v>457</v>
      </c>
      <c r="F8" s="113"/>
      <c r="G8" s="113" t="s">
        <v>442</v>
      </c>
      <c r="H8" s="113" t="s">
        <v>456</v>
      </c>
      <c r="I8" s="1280"/>
    </row>
    <row r="9" spans="1:9" ht="12" customHeight="1">
      <c r="C9" s="86"/>
      <c r="D9" s="42" t="s">
        <v>93</v>
      </c>
      <c r="E9" s="42" t="s">
        <v>49</v>
      </c>
      <c r="F9" s="42"/>
      <c r="G9" s="42" t="s">
        <v>50</v>
      </c>
      <c r="H9" s="42" t="s">
        <v>51</v>
      </c>
      <c r="I9" s="42" t="s">
        <v>68</v>
      </c>
    </row>
    <row r="10" spans="1:9" ht="16.899999999999999" customHeight="1">
      <c r="A10" s="284"/>
      <c r="C10" s="86"/>
      <c r="D10" s="187">
        <v>1</v>
      </c>
      <c r="E10" s="1283" t="s">
        <v>459</v>
      </c>
      <c r="F10" s="1283"/>
      <c r="G10" s="1283"/>
      <c r="H10" s="1283"/>
      <c r="I10" s="306"/>
    </row>
    <row r="11" spans="1:9" ht="20.100000000000001" customHeight="1">
      <c r="A11" s="284"/>
      <c r="C11" s="86"/>
      <c r="D11" s="187" t="s">
        <v>295</v>
      </c>
      <c r="E11" s="286" t="s">
        <v>460</v>
      </c>
      <c r="F11" s="294"/>
      <c r="G11" s="430" t="s">
        <v>2355</v>
      </c>
      <c r="H11" s="294" t="s">
        <v>458</v>
      </c>
      <c r="I11" s="196" t="s">
        <v>461</v>
      </c>
    </row>
    <row r="12" spans="1:9" ht="45">
      <c r="A12" s="284"/>
      <c r="C12" s="86"/>
      <c r="D12" s="187" t="s">
        <v>329</v>
      </c>
      <c r="E12" s="286" t="s">
        <v>462</v>
      </c>
      <c r="F12" s="294"/>
      <c r="G12" s="412" t="s">
        <v>2354</v>
      </c>
      <c r="H12" s="1090" t="s">
        <v>2356</v>
      </c>
      <c r="I12" s="413" t="s">
        <v>697</v>
      </c>
    </row>
    <row r="13" spans="1:9" ht="33.75">
      <c r="A13" s="284"/>
      <c r="B13" s="186">
        <v>3</v>
      </c>
      <c r="C13" s="86"/>
      <c r="D13" s="187">
        <v>2</v>
      </c>
      <c r="E13" s="350" t="s">
        <v>698</v>
      </c>
      <c r="F13" s="294"/>
      <c r="G13" s="294" t="s">
        <v>458</v>
      </c>
      <c r="H13" s="1090" t="s">
        <v>2357</v>
      </c>
      <c r="I13" s="414" t="s">
        <v>463</v>
      </c>
    </row>
    <row r="14" spans="1:9" ht="39" customHeight="1">
      <c r="A14" s="284"/>
      <c r="C14" s="86"/>
      <c r="D14" s="187">
        <v>3</v>
      </c>
      <c r="E14" s="1281" t="s">
        <v>699</v>
      </c>
      <c r="F14" s="1281"/>
      <c r="G14" s="1281"/>
      <c r="H14" s="1281"/>
      <c r="I14" s="411"/>
    </row>
    <row r="15" spans="1:9" ht="42" customHeight="1">
      <c r="A15" s="284"/>
      <c r="C15" s="86"/>
      <c r="D15" s="187" t="s">
        <v>444</v>
      </c>
      <c r="E15" s="295" t="s">
        <v>1363</v>
      </c>
      <c r="F15" s="294"/>
      <c r="G15" s="294" t="s">
        <v>458</v>
      </c>
      <c r="H15" s="1090" t="s">
        <v>2358</v>
      </c>
      <c r="I15" s="1227" t="s">
        <v>700</v>
      </c>
    </row>
    <row r="16" spans="1:9" ht="15" customHeight="1">
      <c r="A16" s="284"/>
      <c r="C16" s="86"/>
      <c r="D16" s="114"/>
      <c r="E16" s="299" t="s">
        <v>328</v>
      </c>
      <c r="F16" s="300"/>
      <c r="G16" s="300"/>
      <c r="H16" s="297"/>
      <c r="I16" s="1229"/>
    </row>
    <row r="17" spans="1:12" ht="69" customHeight="1">
      <c r="A17" s="284"/>
      <c r="B17" s="186">
        <v>3</v>
      </c>
      <c r="C17" s="86"/>
      <c r="D17" s="187">
        <v>4</v>
      </c>
      <c r="E17" s="1281" t="s">
        <v>701</v>
      </c>
      <c r="F17" s="1281"/>
      <c r="G17" s="1281"/>
      <c r="H17" s="1281"/>
      <c r="I17" s="411"/>
    </row>
    <row r="18" spans="1:12" ht="204" customHeight="1">
      <c r="A18" s="284"/>
      <c r="C18" s="86"/>
      <c r="D18" s="187" t="s">
        <v>445</v>
      </c>
      <c r="E18" s="301" t="s">
        <v>464</v>
      </c>
      <c r="F18" s="294"/>
      <c r="G18" s="412" t="s">
        <v>1367</v>
      </c>
      <c r="H18" s="294" t="s">
        <v>458</v>
      </c>
      <c r="I18" s="1227" t="s">
        <v>481</v>
      </c>
    </row>
    <row r="19" spans="1:12" ht="15" customHeight="1">
      <c r="A19" s="284"/>
      <c r="C19" s="86"/>
      <c r="D19" s="114"/>
      <c r="E19" s="299" t="s">
        <v>328</v>
      </c>
      <c r="F19" s="300"/>
      <c r="G19" s="300"/>
      <c r="H19" s="297"/>
      <c r="I19" s="1229"/>
    </row>
    <row r="20" spans="1:12" ht="30" customHeight="1">
      <c r="A20" s="284"/>
      <c r="B20" s="186">
        <v>3</v>
      </c>
      <c r="C20" s="86"/>
      <c r="D20" s="187">
        <v>5</v>
      </c>
      <c r="E20" s="1281" t="s">
        <v>702</v>
      </c>
      <c r="F20" s="1281"/>
      <c r="G20" s="1281"/>
      <c r="H20" s="1281"/>
      <c r="I20" s="411"/>
    </row>
    <row r="21" spans="1:12" ht="26.1" customHeight="1">
      <c r="A21" s="284"/>
      <c r="C21" s="86"/>
      <c r="D21" s="187" t="s">
        <v>446</v>
      </c>
      <c r="E21" s="1282" t="s">
        <v>703</v>
      </c>
      <c r="F21" s="1282"/>
      <c r="G21" s="1282"/>
      <c r="H21" s="1282"/>
      <c r="I21" s="411"/>
    </row>
    <row r="22" spans="1:12" ht="33" customHeight="1">
      <c r="A22" s="284"/>
      <c r="C22" s="86"/>
      <c r="D22" s="187" t="s">
        <v>447</v>
      </c>
      <c r="E22" s="302" t="s">
        <v>465</v>
      </c>
      <c r="F22" s="294"/>
      <c r="G22" s="412" t="s">
        <v>1364</v>
      </c>
      <c r="H22" s="294" t="s">
        <v>458</v>
      </c>
      <c r="I22" s="1227" t="s">
        <v>704</v>
      </c>
    </row>
    <row r="23" spans="1:12" ht="15" customHeight="1">
      <c r="A23" s="284"/>
      <c r="C23" s="86"/>
      <c r="D23" s="114"/>
      <c r="E23" s="300" t="s">
        <v>328</v>
      </c>
      <c r="F23" s="296"/>
      <c r="G23" s="296"/>
      <c r="H23" s="297"/>
      <c r="I23" s="1229"/>
    </row>
    <row r="24" spans="1:12" ht="14.25" customHeight="1">
      <c r="A24" s="284"/>
      <c r="C24" s="86"/>
      <c r="D24" s="187" t="s">
        <v>448</v>
      </c>
      <c r="E24" s="1282" t="s">
        <v>705</v>
      </c>
      <c r="F24" s="1282"/>
      <c r="G24" s="1282"/>
      <c r="H24" s="1282"/>
      <c r="I24" s="411"/>
    </row>
    <row r="25" spans="1:12" ht="55.15" customHeight="1">
      <c r="A25" s="284"/>
      <c r="C25" s="86"/>
      <c r="D25" s="187" t="s">
        <v>449</v>
      </c>
      <c r="E25" s="302" t="s">
        <v>467</v>
      </c>
      <c r="F25" s="294"/>
      <c r="G25" s="412" t="s">
        <v>1347</v>
      </c>
      <c r="H25" s="294" t="s">
        <v>458</v>
      </c>
      <c r="I25" s="1227" t="s">
        <v>598</v>
      </c>
    </row>
    <row r="26" spans="1:12" ht="15" customHeight="1">
      <c r="A26" s="284"/>
      <c r="C26" s="86"/>
      <c r="D26" s="114"/>
      <c r="E26" s="300" t="s">
        <v>328</v>
      </c>
      <c r="F26" s="296"/>
      <c r="G26" s="296"/>
      <c r="H26" s="297"/>
      <c r="I26" s="1229"/>
    </row>
    <row r="27" spans="1:12" ht="26.1" customHeight="1">
      <c r="A27" s="284"/>
      <c r="C27" s="86"/>
      <c r="D27" s="187" t="s">
        <v>450</v>
      </c>
      <c r="E27" s="1282" t="s">
        <v>706</v>
      </c>
      <c r="F27" s="1282"/>
      <c r="G27" s="1282"/>
      <c r="H27" s="1282"/>
      <c r="I27" s="411"/>
    </row>
    <row r="28" spans="1:12" ht="33" customHeight="1">
      <c r="A28" s="284"/>
      <c r="C28" s="86"/>
      <c r="D28" s="187" t="s">
        <v>451</v>
      </c>
      <c r="E28" s="302" t="s">
        <v>466</v>
      </c>
      <c r="F28" s="294"/>
      <c r="G28" s="305" t="s">
        <v>1365</v>
      </c>
      <c r="H28" s="294" t="s">
        <v>458</v>
      </c>
      <c r="I28" s="1227" t="s">
        <v>707</v>
      </c>
      <c r="L28" s="211" t="s">
        <v>1365</v>
      </c>
    </row>
    <row r="29" spans="1:12" ht="15" customHeight="1">
      <c r="A29" s="284"/>
      <c r="C29" s="86"/>
      <c r="D29" s="114"/>
      <c r="E29" s="300" t="s">
        <v>328</v>
      </c>
      <c r="F29" s="296"/>
      <c r="G29" s="296"/>
      <c r="H29" s="297"/>
      <c r="I29" s="1229"/>
    </row>
    <row r="30" spans="1:12" ht="49.5" customHeight="1">
      <c r="A30" s="284"/>
      <c r="B30" s="186">
        <v>3</v>
      </c>
      <c r="C30" s="86"/>
      <c r="D30" s="187" t="s">
        <v>69</v>
      </c>
      <c r="E30" s="1281" t="s">
        <v>709</v>
      </c>
      <c r="F30" s="1281"/>
      <c r="G30" s="1281"/>
      <c r="H30" s="1281"/>
      <c r="I30" s="411"/>
    </row>
    <row r="31" spans="1:12" ht="47.25" customHeight="1">
      <c r="A31" s="284"/>
      <c r="C31" s="86"/>
      <c r="D31" s="187" t="s">
        <v>452</v>
      </c>
      <c r="E31" s="295" t="s">
        <v>1368</v>
      </c>
      <c r="F31" s="294"/>
      <c r="G31" s="294" t="s">
        <v>458</v>
      </c>
      <c r="H31" s="1090" t="s">
        <v>2359</v>
      </c>
      <c r="I31" s="1227" t="s">
        <v>480</v>
      </c>
    </row>
    <row r="32" spans="1:12" ht="15" customHeight="1">
      <c r="A32" s="284"/>
      <c r="C32" s="86"/>
      <c r="D32" s="114"/>
      <c r="E32" s="299" t="s">
        <v>328</v>
      </c>
      <c r="F32" s="296"/>
      <c r="G32" s="296"/>
      <c r="H32" s="297"/>
      <c r="I32" s="1229"/>
    </row>
    <row r="33" spans="1:12" s="174" customFormat="1" ht="3" customHeight="1">
      <c r="A33" s="284"/>
      <c r="K33" s="289"/>
      <c r="L33" s="289"/>
    </row>
    <row r="34" spans="1:12" ht="24.75" customHeight="1">
      <c r="D34" s="298">
        <v>1</v>
      </c>
      <c r="E34" s="1203" t="s">
        <v>708</v>
      </c>
      <c r="F34" s="1203"/>
      <c r="G34" s="1203"/>
      <c r="H34" s="1203"/>
      <c r="I34" s="1203"/>
    </row>
  </sheetData>
  <sheetProtection algorithmName="SHA-512" hashValue="tFR/8B7NWBaKm0UbXHxJsGkqD+mNBdS0TekqL4fjGWl0iwT1wfZNGGIkN8vecnJAyEHTd7U+lelxx/42iiwryA==" saltValue="c1y+ksilLYzhMwhuK0+77w=="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c7144866-4c39-4e6c-bd5f-e1c06bf0573c"/>
    <hyperlink ref="H13" location="'Форма 4.8'!$H$13" tooltip="Кликните по гиперссылке, чтобы перейти по гиперссылке или отредактировать её" display="https://portal.eias.ru/Portal/DownloadPage.aspx?type=12&amp;guid=71859a35-5982-43c1-aef8-0f724223096e"/>
    <hyperlink ref="H15" location="'Форма 4.8'!$H$15" tooltip="Кликните по гиперссылке, чтобы перейти по гиперссылке или отредактировать её" display="https://portal.eias.ru/Portal/DownloadPage.aspx?type=12&amp;guid=150afb18-7f51-42d7-a75d-5a407ca274b2"/>
    <hyperlink ref="H31" location="'Форма 4.8'!$H$31" tooltip="Кликните по гиперссылке, чтобы перейти по гиперссылке или отредактировать её" display="https://portal.eias.ru/Portal/DownloadPage.aspx?type=12&amp;guid=467dbd3f-10de-4e48-9448-3d96643e7c82"/>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4" t="s">
        <v>478</v>
      </c>
      <c r="E5" s="1284"/>
      <c r="F5" s="1284"/>
      <c r="G5" s="1284"/>
      <c r="H5" s="1284"/>
      <c r="I5" s="1284"/>
      <c r="J5" s="1284"/>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6" t="s">
        <v>454</v>
      </c>
      <c r="E8" s="1286"/>
      <c r="F8" s="1286"/>
      <c r="G8" s="1286"/>
      <c r="H8" s="1286"/>
      <c r="I8" s="1286"/>
      <c r="J8" s="1286"/>
      <c r="K8" s="1286" t="s">
        <v>455</v>
      </c>
    </row>
    <row r="9" spans="1:14">
      <c r="D9" s="1286" t="s">
        <v>92</v>
      </c>
      <c r="E9" s="1286" t="s">
        <v>482</v>
      </c>
      <c r="F9" s="1286"/>
      <c r="G9" s="1286" t="s">
        <v>483</v>
      </c>
      <c r="H9" s="1286"/>
      <c r="I9" s="1286"/>
      <c r="J9" s="1286"/>
      <c r="K9" s="1286"/>
    </row>
    <row r="10" spans="1:14" ht="22.5">
      <c r="D10" s="1286"/>
      <c r="E10" s="137" t="s">
        <v>484</v>
      </c>
      <c r="F10" s="137" t="s">
        <v>400</v>
      </c>
      <c r="G10" s="137" t="s">
        <v>400</v>
      </c>
      <c r="H10" s="137" t="s">
        <v>484</v>
      </c>
      <c r="I10" s="137" t="s">
        <v>485</v>
      </c>
      <c r="J10" s="137" t="s">
        <v>456</v>
      </c>
      <c r="K10" s="128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2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9"/>
    </row>
    <row r="14" spans="1:14" ht="3" customHeight="1">
      <c r="A14" s="131"/>
      <c r="B14" s="131"/>
      <c r="C14" s="131"/>
    </row>
    <row r="15" spans="1:14" ht="27.75" customHeight="1">
      <c r="E15" s="1285" t="s">
        <v>594</v>
      </c>
      <c r="F15" s="1285"/>
      <c r="G15" s="1285"/>
      <c r="H15" s="1285"/>
      <c r="I15" s="1285"/>
      <c r="J15" s="128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7"/>
  <sheetViews>
    <sheetView showGridLines="0" topLeftCell="C6" zoomScaleNormal="100" workbookViewId="0">
      <selection activeCell="E14" sqref="E14"/>
    </sheetView>
  </sheetViews>
  <sheetFormatPr defaultColWidth="9.140625"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6" hidden="1"/>
    <row r="2" spans="3:6" hidden="1"/>
    <row r="3" spans="3:6" hidden="1"/>
    <row r="4" spans="3:6" hidden="1"/>
    <row r="5" spans="3:6" hidden="1"/>
    <row r="6" spans="3:6" ht="3" customHeight="1">
      <c r="C6" s="50"/>
      <c r="D6" s="14"/>
      <c r="E6" s="14"/>
    </row>
    <row r="7" spans="3:6" ht="22.5">
      <c r="C7" s="50"/>
      <c r="D7" s="1155" t="s">
        <v>314</v>
      </c>
      <c r="E7" s="1157"/>
      <c r="F7" s="437"/>
    </row>
    <row r="8" spans="3:6" ht="3" customHeight="1">
      <c r="C8" s="50"/>
      <c r="D8" s="14"/>
      <c r="E8" s="14"/>
    </row>
    <row r="9" spans="3:6" ht="15.95" customHeight="1">
      <c r="C9" s="50"/>
      <c r="D9" s="103" t="s">
        <v>92</v>
      </c>
      <c r="E9" s="425" t="s">
        <v>313</v>
      </c>
    </row>
    <row r="10" spans="3:6" ht="12" customHeight="1">
      <c r="C10" s="50"/>
      <c r="D10" s="42" t="s">
        <v>93</v>
      </c>
      <c r="E10" s="42" t="s">
        <v>49</v>
      </c>
    </row>
    <row r="11" spans="3:6" ht="11.25" hidden="1" customHeight="1">
      <c r="C11" s="50"/>
      <c r="D11" s="194">
        <v>0</v>
      </c>
      <c r="E11" s="426"/>
    </row>
    <row r="12" spans="3:6" ht="15" customHeight="1">
      <c r="C12" s="167"/>
      <c r="D12" s="123">
        <v>1</v>
      </c>
      <c r="E12" s="1073" t="s">
        <v>2300</v>
      </c>
    </row>
    <row r="13" spans="3:6" ht="15" customHeight="1">
      <c r="C13" s="167" t="s">
        <v>1353</v>
      </c>
      <c r="D13" s="123">
        <v>2</v>
      </c>
      <c r="E13" s="1073" t="s">
        <v>2351</v>
      </c>
    </row>
    <row r="14" spans="3:6" ht="15" customHeight="1">
      <c r="C14" s="167" t="s">
        <v>1353</v>
      </c>
      <c r="D14" s="123">
        <v>3</v>
      </c>
      <c r="E14" s="1073" t="s">
        <v>2301</v>
      </c>
    </row>
    <row r="15" spans="3:6" ht="12" customHeight="1">
      <c r="C15" s="50"/>
      <c r="D15" s="427"/>
      <c r="E15" s="428" t="s">
        <v>177</v>
      </c>
    </row>
    <row r="16" spans="3:6" ht="3" customHeight="1"/>
    <row r="17" spans="3:9" ht="22.5" customHeight="1">
      <c r="C17" s="168"/>
      <c r="D17" s="1287" t="s">
        <v>315</v>
      </c>
      <c r="E17" s="1287"/>
      <c r="F17" s="169"/>
      <c r="G17" s="169"/>
      <c r="H17" s="169"/>
      <c r="I17" s="169"/>
    </row>
  </sheetData>
  <sheetProtection algorithmName="SHA-512" hashValue="k6t4ZgXdHaaV4FMoWYN/pD4ZgTAymQZi3wpH9sLlZpvcSHGg/pUlDft8k65jOlXqSnx2szBCk5b/kbNlZFxBfg==" saltValue="kGF3aRFuAbItd7d2R7u/ZQ==" spinCount="100000" sheet="1" objects="1" scenarios="1" formatColumns="0" formatRows="0"/>
  <mergeCells count="2">
    <mergeCell ref="D7:E7"/>
    <mergeCell ref="D17:E17"/>
  </mergeCells>
  <dataValidations count="1">
    <dataValidation type="textLength" operator="lessThanOrEqual" allowBlank="1" showInputMessage="1" showErrorMessage="1" errorTitle="Ошибка" error="Допускается ввод не более 900 символов!" sqref="E11:E14">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4" t="s">
        <v>55</v>
      </c>
      <c r="E7" s="1284"/>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ColWidth="9.140625"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8" t="s">
        <v>56</v>
      </c>
      <c r="C2" s="1288"/>
      <c r="D2" s="1288"/>
      <c r="E2" s="438"/>
    </row>
    <row r="3" spans="2:5" ht="3" customHeight="1"/>
    <row r="4" spans="2:5" ht="21.75" customHeight="1" thickBot="1">
      <c r="B4" s="1127" t="s">
        <v>1</v>
      </c>
      <c r="C4" s="1127" t="s">
        <v>91</v>
      </c>
      <c r="D4" s="1127" t="s">
        <v>72</v>
      </c>
    </row>
    <row r="5" spans="2:5" ht="12" thickTop="1"/>
  </sheetData>
  <sheetProtection algorithmName="SHA-512" hashValue="Tb91EvTNxFir81zPxAas8L5VWT1LWBiGvQjII2U/WcZObRWXo6oY45w5B5r1OquS7FeStn4afJsDAsjPVWEbvg==" saltValue="CazvvJ5XSD/KB8EoPm+vLQ=="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9"/>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43460.898506944446</v>
      </c>
      <c r="B2" s="12" t="s">
        <v>773</v>
      </c>
      <c r="C2" s="12" t="s">
        <v>442</v>
      </c>
    </row>
    <row r="3" spans="1:4">
      <c r="A3" s="1118">
        <v>43460.898518518516</v>
      </c>
      <c r="B3" s="12" t="s">
        <v>774</v>
      </c>
      <c r="C3" s="12" t="s">
        <v>442</v>
      </c>
    </row>
    <row r="4" spans="1:4">
      <c r="A4" s="1118">
        <v>43460.898599537039</v>
      </c>
      <c r="B4" s="12" t="s">
        <v>773</v>
      </c>
      <c r="C4" s="12" t="s">
        <v>442</v>
      </c>
    </row>
    <row r="5" spans="1:4">
      <c r="A5" s="1118">
        <v>43460.898611111108</v>
      </c>
      <c r="B5" s="12" t="s">
        <v>774</v>
      </c>
      <c r="C5" s="12" t="s">
        <v>442</v>
      </c>
    </row>
    <row r="6" spans="1:4">
      <c r="A6" s="1118">
        <v>43460.899583333332</v>
      </c>
      <c r="B6" s="12" t="s">
        <v>773</v>
      </c>
      <c r="C6" s="12" t="s">
        <v>442</v>
      </c>
    </row>
    <row r="7" spans="1:4">
      <c r="A7" s="1118">
        <v>43460.899594907409</v>
      </c>
      <c r="B7" s="12" t="s">
        <v>774</v>
      </c>
      <c r="C7" s="12" t="s">
        <v>442</v>
      </c>
    </row>
    <row r="8" spans="1:4">
      <c r="A8" s="1118">
        <v>43461.40824074074</v>
      </c>
      <c r="B8" s="12" t="s">
        <v>773</v>
      </c>
      <c r="C8" s="12" t="s">
        <v>442</v>
      </c>
    </row>
    <row r="9" spans="1:4">
      <c r="A9" s="1118">
        <v>43461.40828703704</v>
      </c>
      <c r="B9" s="12" t="s">
        <v>774</v>
      </c>
      <c r="C9" s="12" t="s">
        <v>442</v>
      </c>
    </row>
    <row r="10" spans="1:4">
      <c r="A10" s="1118">
        <v>44188.640520833331</v>
      </c>
      <c r="B10" s="12" t="s">
        <v>773</v>
      </c>
      <c r="C10" s="12" t="s">
        <v>442</v>
      </c>
    </row>
    <row r="11" spans="1:4">
      <c r="A11" s="1118">
        <v>44188.640543981484</v>
      </c>
      <c r="B11" s="12" t="s">
        <v>1410</v>
      </c>
      <c r="C11" s="12" t="s">
        <v>442</v>
      </c>
    </row>
    <row r="12" spans="1:4" ht="78.75">
      <c r="A12" s="1118">
        <v>44188.640555555554</v>
      </c>
      <c r="B12" s="12" t="s">
        <v>1411</v>
      </c>
      <c r="C12" s="12" t="s">
        <v>442</v>
      </c>
    </row>
    <row r="13" spans="1:4">
      <c r="A13" s="1118">
        <v>44188.640555555554</v>
      </c>
      <c r="B13" s="12" t="s">
        <v>1412</v>
      </c>
      <c r="C13" s="12" t="s">
        <v>442</v>
      </c>
    </row>
    <row r="14" spans="1:4">
      <c r="A14" s="1118">
        <v>44188.640601851854</v>
      </c>
      <c r="B14" s="12" t="s">
        <v>1413</v>
      </c>
      <c r="C14" s="12" t="s">
        <v>442</v>
      </c>
    </row>
    <row r="15" spans="1:4" ht="33.75">
      <c r="A15" s="1118">
        <v>44188.640775462962</v>
      </c>
      <c r="B15" s="12" t="s">
        <v>1414</v>
      </c>
      <c r="C15" s="12" t="s">
        <v>442</v>
      </c>
    </row>
    <row r="16" spans="1:4">
      <c r="A16" s="1118">
        <v>44188.643148148149</v>
      </c>
      <c r="B16" s="12" t="s">
        <v>773</v>
      </c>
      <c r="C16" s="12" t="s">
        <v>442</v>
      </c>
    </row>
    <row r="17" spans="1:3">
      <c r="A17" s="1118">
        <v>44188.643171296295</v>
      </c>
      <c r="B17" s="12" t="s">
        <v>1410</v>
      </c>
      <c r="C17" s="12" t="s">
        <v>442</v>
      </c>
    </row>
    <row r="18" spans="1:3" ht="78.75">
      <c r="A18" s="1118">
        <v>44188.643171296295</v>
      </c>
      <c r="B18" s="12" t="s">
        <v>1411</v>
      </c>
      <c r="C18" s="12" t="s">
        <v>442</v>
      </c>
    </row>
    <row r="19" spans="1:3">
      <c r="A19" s="1118">
        <v>44188.643182870372</v>
      </c>
      <c r="B19" s="12" t="s">
        <v>1412</v>
      </c>
      <c r="C19" s="12" t="s">
        <v>442</v>
      </c>
    </row>
    <row r="20" spans="1:3">
      <c r="A20" s="1118">
        <v>44188.643240740741</v>
      </c>
      <c r="B20" s="12" t="s">
        <v>1415</v>
      </c>
      <c r="C20" s="12" t="s">
        <v>1416</v>
      </c>
    </row>
    <row r="21" spans="1:3">
      <c r="A21" s="1118">
        <v>44190.353402777779</v>
      </c>
      <c r="B21" s="12" t="s">
        <v>773</v>
      </c>
      <c r="C21" s="12" t="s">
        <v>442</v>
      </c>
    </row>
    <row r="22" spans="1:3">
      <c r="A22" s="1118">
        <v>44190.353425925925</v>
      </c>
      <c r="B22" s="12" t="s">
        <v>1410</v>
      </c>
      <c r="C22" s="12" t="s">
        <v>442</v>
      </c>
    </row>
    <row r="23" spans="1:3" ht="78.75">
      <c r="A23" s="1118">
        <v>44190.353425925925</v>
      </c>
      <c r="B23" s="12" t="s">
        <v>1411</v>
      </c>
      <c r="C23" s="12" t="s">
        <v>442</v>
      </c>
    </row>
    <row r="24" spans="1:3">
      <c r="A24" s="1118">
        <v>44190.353437500002</v>
      </c>
      <c r="B24" s="12" t="s">
        <v>1412</v>
      </c>
      <c r="C24" s="12" t="s">
        <v>442</v>
      </c>
    </row>
    <row r="25" spans="1:3">
      <c r="A25" s="1118">
        <v>44190.353460648148</v>
      </c>
      <c r="B25" s="12" t="s">
        <v>1413</v>
      </c>
      <c r="C25" s="12" t="s">
        <v>442</v>
      </c>
    </row>
    <row r="26" spans="1:3" ht="33.75">
      <c r="A26" s="1118">
        <v>44190.353680555556</v>
      </c>
      <c r="B26" s="12" t="s">
        <v>2302</v>
      </c>
      <c r="C26" s="12" t="s">
        <v>442</v>
      </c>
    </row>
    <row r="27" spans="1:3" ht="33.75">
      <c r="A27" s="1118">
        <v>44190.353692129633</v>
      </c>
      <c r="B27" s="12" t="s">
        <v>2303</v>
      </c>
      <c r="C27" s="12" t="s">
        <v>442</v>
      </c>
    </row>
    <row r="28" spans="1:3">
      <c r="A28" s="1118">
        <v>44190.353692129633</v>
      </c>
      <c r="B28" s="12" t="s">
        <v>2304</v>
      </c>
      <c r="C28" s="12" t="s">
        <v>442</v>
      </c>
    </row>
    <row r="29" spans="1:3" ht="45">
      <c r="A29" s="1118">
        <v>44190.353738425925</v>
      </c>
      <c r="B29" s="12" t="s">
        <v>2305</v>
      </c>
      <c r="C29" s="12" t="s">
        <v>442</v>
      </c>
    </row>
    <row r="30" spans="1:3" ht="33.75">
      <c r="A30" s="1118">
        <v>44190.353807870371</v>
      </c>
      <c r="B30" s="12" t="s">
        <v>2307</v>
      </c>
      <c r="C30" s="12" t="s">
        <v>442</v>
      </c>
    </row>
    <row r="31" spans="1:3">
      <c r="A31" s="1118">
        <v>44190.358078703706</v>
      </c>
      <c r="B31" s="12" t="s">
        <v>773</v>
      </c>
      <c r="C31" s="12" t="s">
        <v>442</v>
      </c>
    </row>
    <row r="32" spans="1:3">
      <c r="A32" s="1118">
        <v>44509.630659722221</v>
      </c>
      <c r="B32" s="12" t="s">
        <v>773</v>
      </c>
      <c r="C32" s="12" t="s">
        <v>442</v>
      </c>
    </row>
    <row r="33" spans="1:3">
      <c r="A33" s="1118">
        <v>44509.630682870367</v>
      </c>
      <c r="B33" s="12" t="s">
        <v>774</v>
      </c>
      <c r="C33" s="12" t="s">
        <v>442</v>
      </c>
    </row>
    <row r="34" spans="1:3">
      <c r="A34" s="1118">
        <v>44510.618125000001</v>
      </c>
      <c r="B34" s="12" t="s">
        <v>773</v>
      </c>
      <c r="C34" s="12" t="s">
        <v>442</v>
      </c>
    </row>
    <row r="35" spans="1:3">
      <c r="A35" s="1118">
        <v>44510.618148148147</v>
      </c>
      <c r="B35" s="12" t="s">
        <v>774</v>
      </c>
      <c r="C35" s="12" t="s">
        <v>442</v>
      </c>
    </row>
    <row r="36" spans="1:3">
      <c r="A36" s="1118">
        <v>44511.445092592592</v>
      </c>
      <c r="B36" s="12" t="s">
        <v>773</v>
      </c>
      <c r="C36" s="12" t="s">
        <v>442</v>
      </c>
    </row>
    <row r="37" spans="1:3">
      <c r="A37" s="1118">
        <v>44511.445104166669</v>
      </c>
      <c r="B37" s="12" t="s">
        <v>774</v>
      </c>
      <c r="C37" s="12" t="s">
        <v>442</v>
      </c>
    </row>
    <row r="38" spans="1:3">
      <c r="A38" s="1118">
        <v>44515.464097222219</v>
      </c>
      <c r="B38" s="12" t="s">
        <v>773</v>
      </c>
      <c r="C38" s="12" t="s">
        <v>442</v>
      </c>
    </row>
    <row r="39" spans="1:3">
      <c r="A39" s="1118">
        <v>44515.464120370372</v>
      </c>
      <c r="B39" s="12" t="s">
        <v>774</v>
      </c>
      <c r="C39" s="12" t="s">
        <v>442</v>
      </c>
    </row>
  </sheetData>
  <sheetProtection algorithmName="SHA-512" hashValue="Lyx8Skf6uxuOng3M29tfiYQUQrSqi1OXtF9I25+dh5f3pFVZ03exKJ34ct/rkHgcAJbZAKiV6QwLUj9QWVveuQ==" saltValue="e0i1MR1eFVJ2AES+SVzfW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11"/>
      <c r="F9" s="1317"/>
      <c r="G9" s="1321" t="s">
        <v>85</v>
      </c>
      <c r="H9" s="1182"/>
      <c r="I9" s="1182">
        <v>1</v>
      </c>
      <c r="J9" s="1315"/>
      <c r="K9" s="1217" t="s">
        <v>85</v>
      </c>
      <c r="L9" s="1197"/>
      <c r="M9" s="1197" t="s">
        <v>93</v>
      </c>
      <c r="N9" s="1313"/>
      <c r="O9" s="1217" t="s">
        <v>85</v>
      </c>
      <c r="P9" s="1197"/>
      <c r="Q9" s="1197" t="s">
        <v>93</v>
      </c>
      <c r="R9" s="1314"/>
      <c r="S9" s="1217" t="s">
        <v>85</v>
      </c>
      <c r="T9" s="1087"/>
      <c r="U9" s="1087" t="s">
        <v>93</v>
      </c>
      <c r="V9" s="1114"/>
      <c r="W9" s="307"/>
    </row>
    <row r="10" spans="1:23" s="739" customFormat="1" ht="17.100000000000001" customHeight="1">
      <c r="A10" s="205"/>
      <c r="C10" s="159"/>
      <c r="D10" s="1182"/>
      <c r="E10" s="1311"/>
      <c r="F10" s="1317"/>
      <c r="G10" s="1321"/>
      <c r="H10" s="1182"/>
      <c r="I10" s="1182"/>
      <c r="J10" s="1315"/>
      <c r="K10" s="1217"/>
      <c r="L10" s="1197"/>
      <c r="M10" s="1197"/>
      <c r="N10" s="1313"/>
      <c r="O10" s="1217"/>
      <c r="P10" s="1197"/>
      <c r="Q10" s="1197"/>
      <c r="R10" s="1314"/>
      <c r="S10" s="1217"/>
      <c r="T10" s="1089"/>
      <c r="U10" s="744"/>
      <c r="V10" s="745" t="s">
        <v>716</v>
      </c>
      <c r="W10" s="746"/>
    </row>
    <row r="11" spans="1:23" s="102" customFormat="1" ht="17.100000000000001" customHeight="1">
      <c r="A11" s="205"/>
      <c r="C11" s="159"/>
      <c r="D11" s="1183"/>
      <c r="E11" s="1312"/>
      <c r="F11" s="1318"/>
      <c r="G11" s="1183"/>
      <c r="H11" s="1183"/>
      <c r="I11" s="1183"/>
      <c r="J11" s="1316"/>
      <c r="K11" s="1183"/>
      <c r="L11" s="1183"/>
      <c r="M11" s="1183"/>
      <c r="N11" s="1314"/>
      <c r="O11" s="1183"/>
      <c r="P11" s="1088"/>
      <c r="Q11" s="744"/>
      <c r="R11" s="745" t="s">
        <v>715</v>
      </c>
      <c r="S11" s="741"/>
      <c r="T11" s="741"/>
      <c r="U11" s="741"/>
      <c r="V11" s="741"/>
      <c r="W11" s="746"/>
    </row>
    <row r="12" spans="1:23" s="102" customFormat="1" ht="17.100000000000001" customHeight="1">
      <c r="A12" s="205"/>
      <c r="C12" s="159"/>
      <c r="D12" s="1183"/>
      <c r="E12" s="1312"/>
      <c r="F12" s="1318"/>
      <c r="G12" s="1183"/>
      <c r="H12" s="1183"/>
      <c r="I12" s="1183"/>
      <c r="J12" s="1316"/>
      <c r="K12" s="1183"/>
      <c r="L12" s="744"/>
      <c r="M12" s="745"/>
      <c r="N12" s="745" t="s">
        <v>412</v>
      </c>
      <c r="O12" s="745"/>
      <c r="P12" s="745"/>
      <c r="Q12" s="745"/>
      <c r="R12" s="745"/>
      <c r="S12" s="741"/>
      <c r="T12" s="741"/>
      <c r="U12" s="741"/>
      <c r="V12" s="741"/>
      <c r="W12" s="746"/>
    </row>
    <row r="13" spans="1:23" s="102" customFormat="1" ht="17.25" customHeight="1">
      <c r="A13" s="205"/>
      <c r="C13" s="159"/>
      <c r="D13" s="1183"/>
      <c r="E13" s="1312"/>
      <c r="F13" s="1318"/>
      <c r="G13" s="118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23"/>
      <c r="E15" s="1319"/>
      <c r="F15" s="1320"/>
      <c r="G15" s="1322"/>
      <c r="H15" s="1182"/>
      <c r="I15" s="1182">
        <v>1</v>
      </c>
      <c r="J15" s="1315"/>
      <c r="K15" s="1217" t="s">
        <v>85</v>
      </c>
      <c r="L15" s="1197"/>
      <c r="M15" s="1197" t="s">
        <v>93</v>
      </c>
      <c r="N15" s="1313"/>
      <c r="O15" s="1217" t="s">
        <v>85</v>
      </c>
      <c r="P15" s="1197"/>
      <c r="Q15" s="1197" t="s">
        <v>93</v>
      </c>
      <c r="R15" s="1314"/>
      <c r="S15" s="1217" t="s">
        <v>85</v>
      </c>
      <c r="T15" s="1087"/>
      <c r="U15" s="1087" t="s">
        <v>93</v>
      </c>
      <c r="V15" s="1114"/>
      <c r="W15" s="307"/>
    </row>
    <row r="16" spans="1:23" s="742" customFormat="1" ht="16.5" customHeight="1">
      <c r="A16" s="748"/>
      <c r="B16" s="743"/>
      <c r="C16" s="747"/>
      <c r="D16" s="1323"/>
      <c r="E16" s="1319"/>
      <c r="F16" s="1320"/>
      <c r="G16" s="1322"/>
      <c r="H16" s="1182"/>
      <c r="I16" s="1182"/>
      <c r="J16" s="1315"/>
      <c r="K16" s="1217"/>
      <c r="L16" s="1197"/>
      <c r="M16" s="1197"/>
      <c r="N16" s="1313"/>
      <c r="O16" s="1217"/>
      <c r="P16" s="1197"/>
      <c r="Q16" s="1197"/>
      <c r="R16" s="1314"/>
      <c r="S16" s="1217"/>
      <c r="T16" s="1089"/>
      <c r="U16" s="744"/>
      <c r="V16" s="745" t="s">
        <v>716</v>
      </c>
      <c r="W16" s="746"/>
    </row>
    <row r="17" spans="1:36" ht="17.100000000000001" customHeight="1">
      <c r="A17" s="205"/>
      <c r="B17" s="102"/>
      <c r="C17" s="159"/>
      <c r="D17" s="1323"/>
      <c r="E17" s="1319"/>
      <c r="F17" s="1320"/>
      <c r="G17" s="1322"/>
      <c r="H17" s="1182"/>
      <c r="I17" s="1182"/>
      <c r="J17" s="1316"/>
      <c r="K17" s="1217"/>
      <c r="L17" s="1197"/>
      <c r="M17" s="1197"/>
      <c r="N17" s="1314"/>
      <c r="O17" s="1217"/>
      <c r="P17" s="1088"/>
      <c r="Q17" s="744"/>
      <c r="R17" s="745" t="s">
        <v>715</v>
      </c>
      <c r="S17" s="741"/>
      <c r="T17" s="741"/>
      <c r="U17" s="741"/>
      <c r="V17" s="741"/>
      <c r="W17" s="746"/>
    </row>
    <row r="18" spans="1:36" ht="17.100000000000001" customHeight="1">
      <c r="A18" s="205"/>
      <c r="B18" s="102"/>
      <c r="C18" s="159"/>
      <c r="D18" s="1323"/>
      <c r="E18" s="1319"/>
      <c r="F18" s="1320"/>
      <c r="G18" s="1322"/>
      <c r="H18" s="1182"/>
      <c r="I18" s="1182"/>
      <c r="J18" s="1316"/>
      <c r="K18" s="1217"/>
      <c r="L18" s="744"/>
      <c r="M18" s="745"/>
      <c r="N18" s="745" t="s">
        <v>412</v>
      </c>
      <c r="O18" s="745"/>
      <c r="P18" s="745"/>
      <c r="Q18" s="745"/>
      <c r="R18" s="745"/>
      <c r="S18" s="741"/>
      <c r="T18" s="741"/>
      <c r="U18" s="741"/>
      <c r="V18" s="741"/>
      <c r="W18" s="746"/>
    </row>
    <row r="19" spans="1:36" ht="17.100000000000001" customHeight="1">
      <c r="A19" s="205"/>
      <c r="B19" s="102"/>
      <c r="C19" s="159"/>
      <c r="D19" s="1323"/>
      <c r="E19" s="1319"/>
      <c r="F19" s="1320"/>
      <c r="G19" s="132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8" t="s">
        <v>298</v>
      </c>
      <c r="P27" s="1328"/>
      <c r="Q27" s="1328"/>
      <c r="R27" s="1264" t="s">
        <v>270</v>
      </c>
      <c r="S27" s="1264"/>
      <c r="T27" s="1264"/>
      <c r="U27" s="1237" t="s">
        <v>341</v>
      </c>
      <c r="W27" s="1324"/>
    </row>
    <row r="28" spans="1:36" ht="17.100000000000001" customHeight="1">
      <c r="O28" s="1265" t="s">
        <v>605</v>
      </c>
      <c r="P28" s="1265" t="s">
        <v>271</v>
      </c>
      <c r="Q28" s="1265"/>
      <c r="R28" s="1264"/>
      <c r="S28" s="1264"/>
      <c r="T28" s="1264"/>
      <c r="U28" s="1237"/>
      <c r="W28" s="1324"/>
    </row>
    <row r="29" spans="1:36" ht="37.5" customHeight="1">
      <c r="O29" s="1265"/>
      <c r="P29" s="104" t="s">
        <v>606</v>
      </c>
      <c r="Q29" s="104" t="s">
        <v>6</v>
      </c>
      <c r="R29" s="105" t="s">
        <v>274</v>
      </c>
      <c r="S29" s="1261" t="s">
        <v>273</v>
      </c>
      <c r="T29" s="1261"/>
      <c r="U29" s="1237"/>
      <c r="W29" s="1324"/>
    </row>
    <row r="30" spans="1:36" ht="17.100000000000001" customHeight="1">
      <c r="G30" s="157"/>
      <c r="H30" s="157"/>
      <c r="I30" s="157"/>
      <c r="J30" s="157"/>
      <c r="K30" s="157"/>
      <c r="L30" s="122"/>
      <c r="M30" s="431" t="s">
        <v>183</v>
      </c>
      <c r="N30" s="432"/>
      <c r="O30" s="1325"/>
      <c r="P30" s="1325"/>
      <c r="Q30" s="1325"/>
      <c r="R30" s="1325"/>
      <c r="S30" s="1325"/>
      <c r="T30" s="1325"/>
      <c r="U30" s="1325"/>
      <c r="V30" s="122"/>
      <c r="W30" s="122"/>
      <c r="X30" s="204"/>
      <c r="Y30" s="204"/>
      <c r="Z30" s="204"/>
      <c r="AA30" s="204"/>
      <c r="AB30" s="204"/>
      <c r="AC30" s="204"/>
      <c r="AD30" s="204"/>
      <c r="AE30" s="204"/>
      <c r="AF30" s="204"/>
      <c r="AG30" s="204"/>
      <c r="AH30" s="204"/>
      <c r="AI30" s="204"/>
      <c r="AJ30" s="204"/>
    </row>
    <row r="31" spans="1:36" s="523" customFormat="1" ht="22.5">
      <c r="A31" s="1210">
        <v>1</v>
      </c>
      <c r="B31" s="847"/>
      <c r="C31" s="847"/>
      <c r="D31" s="847"/>
      <c r="E31" s="848"/>
      <c r="F31" s="849"/>
      <c r="G31" s="849"/>
      <c r="H31" s="849"/>
      <c r="I31" s="850"/>
      <c r="J31" s="845"/>
      <c r="K31" s="852"/>
      <c r="L31" s="593">
        <f>mergeValue(A31)</f>
        <v>1</v>
      </c>
      <c r="M31" s="641" t="s">
        <v>20</v>
      </c>
      <c r="N31" s="646"/>
      <c r="O31" s="1289"/>
      <c r="P31" s="1290"/>
      <c r="Q31" s="1290"/>
      <c r="R31" s="1290"/>
      <c r="S31" s="1290"/>
      <c r="T31" s="1290"/>
      <c r="U31" s="1290"/>
      <c r="V31" s="1291"/>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10"/>
      <c r="B32" s="1210">
        <v>1</v>
      </c>
      <c r="C32" s="847"/>
      <c r="D32" s="847"/>
      <c r="E32" s="849"/>
      <c r="F32" s="849"/>
      <c r="G32" s="849"/>
      <c r="H32" s="849"/>
      <c r="I32" s="844"/>
      <c r="J32" s="843"/>
      <c r="K32" s="846"/>
      <c r="L32" s="593" t="str">
        <f>mergeValue(A32) &amp;"."&amp; mergeValue(B32)</f>
        <v>1.1</v>
      </c>
      <c r="M32" s="546" t="s">
        <v>16</v>
      </c>
      <c r="N32" s="646"/>
      <c r="O32" s="1289"/>
      <c r="P32" s="1290"/>
      <c r="Q32" s="1290"/>
      <c r="R32" s="1290"/>
      <c r="S32" s="1290"/>
      <c r="T32" s="1290"/>
      <c r="U32" s="1290"/>
      <c r="V32" s="1291"/>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10"/>
      <c r="B33" s="1210"/>
      <c r="C33" s="1210">
        <v>1</v>
      </c>
      <c r="D33" s="847"/>
      <c r="E33" s="849"/>
      <c r="F33" s="849"/>
      <c r="G33" s="849"/>
      <c r="H33" s="849"/>
      <c r="I33" s="851"/>
      <c r="J33" s="843"/>
      <c r="K33" s="846"/>
      <c r="L33" s="593" t="str">
        <f>mergeValue(A33) &amp;"."&amp; mergeValue(B33)&amp;"."&amp; mergeValue(C33)</f>
        <v>1.1.1</v>
      </c>
      <c r="M33" s="547" t="s">
        <v>7</v>
      </c>
      <c r="N33" s="646"/>
      <c r="O33" s="1289"/>
      <c r="P33" s="1290"/>
      <c r="Q33" s="1290"/>
      <c r="R33" s="1290"/>
      <c r="S33" s="1290"/>
      <c r="T33" s="1290"/>
      <c r="U33" s="1290"/>
      <c r="V33" s="1291"/>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10"/>
      <c r="B34" s="1210"/>
      <c r="C34" s="1210"/>
      <c r="D34" s="1210">
        <v>1</v>
      </c>
      <c r="E34" s="849"/>
      <c r="F34" s="849"/>
      <c r="G34" s="849"/>
      <c r="H34" s="849"/>
      <c r="I34" s="851"/>
      <c r="J34" s="843"/>
      <c r="K34" s="846"/>
      <c r="L34" s="593" t="str">
        <f>mergeValue(A34) &amp;"."&amp; mergeValue(B34)&amp;"."&amp; mergeValue(C34)&amp;"."&amp; mergeValue(D34)</f>
        <v>1.1.1.1</v>
      </c>
      <c r="M34" s="548" t="s">
        <v>22</v>
      </c>
      <c r="N34" s="646"/>
      <c r="O34" s="1289"/>
      <c r="P34" s="1290"/>
      <c r="Q34" s="1290"/>
      <c r="R34" s="1290"/>
      <c r="S34" s="1290"/>
      <c r="T34" s="1290"/>
      <c r="U34" s="1290"/>
      <c r="V34" s="1291"/>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10"/>
      <c r="B35" s="1210"/>
      <c r="C35" s="1210"/>
      <c r="D35" s="1210"/>
      <c r="E35" s="1210">
        <v>1</v>
      </c>
      <c r="F35" s="849"/>
      <c r="G35" s="849"/>
      <c r="H35" s="847">
        <v>1</v>
      </c>
      <c r="I35" s="1210">
        <v>1</v>
      </c>
      <c r="J35" s="849"/>
      <c r="K35" s="854"/>
      <c r="L35" s="593" t="str">
        <f>mergeValue(A35) &amp;"."&amp; mergeValue(B35)&amp;"."&amp; mergeValue(C35)&amp;"."&amp; mergeValue(D35)&amp;"."&amp; mergeValue(E35)</f>
        <v>1.1.1.1.1</v>
      </c>
      <c r="M35" s="554" t="s">
        <v>9</v>
      </c>
      <c r="N35" s="646"/>
      <c r="O35" s="1213"/>
      <c r="P35" s="1214"/>
      <c r="Q35" s="1214"/>
      <c r="R35" s="1214"/>
      <c r="S35" s="1214"/>
      <c r="T35" s="1214"/>
      <c r="U35" s="1214"/>
      <c r="V35" s="1215"/>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10"/>
      <c r="B36" s="1210"/>
      <c r="C36" s="1210"/>
      <c r="D36" s="1210"/>
      <c r="E36" s="1210"/>
      <c r="F36" s="1210">
        <v>1</v>
      </c>
      <c r="G36" s="847"/>
      <c r="H36" s="847"/>
      <c r="I36" s="1210"/>
      <c r="J36" s="1210">
        <v>1</v>
      </c>
      <c r="K36" s="855"/>
      <c r="L36" s="593" t="str">
        <f>mergeValue(A36) &amp;"."&amp; mergeValue(B36)&amp;"."&amp; mergeValue(C36)&amp;"."&amp; mergeValue(D36)&amp;"."&amp; mergeValue(E36)&amp;"."&amp; mergeValue(F36)</f>
        <v>1.1.1.1.1.1</v>
      </c>
      <c r="M36" s="555" t="s">
        <v>10</v>
      </c>
      <c r="N36" s="646"/>
      <c r="O36" s="1213"/>
      <c r="P36" s="1214"/>
      <c r="Q36" s="1214"/>
      <c r="R36" s="1214"/>
      <c r="S36" s="1214"/>
      <c r="T36" s="1214"/>
      <c r="U36" s="1214"/>
      <c r="V36" s="1215"/>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0"/>
      <c r="B37" s="1210"/>
      <c r="C37" s="1210"/>
      <c r="D37" s="1210"/>
      <c r="E37" s="1210"/>
      <c r="F37" s="1210"/>
      <c r="G37" s="847">
        <v>1</v>
      </c>
      <c r="H37" s="847"/>
      <c r="I37" s="1210"/>
      <c r="J37" s="1210"/>
      <c r="K37" s="855">
        <v>1</v>
      </c>
      <c r="L37" s="593" t="str">
        <f>mergeValue(A37) &amp;"."&amp; mergeValue(B37)&amp;"."&amp; mergeValue(C37)&amp;"."&amp; mergeValue(D37)&amp;"."&amp; mergeValue(E37)&amp;"."&amp; mergeValue(F37)&amp;"."&amp; mergeValue(G37)</f>
        <v>1.1.1.1.1.1.1</v>
      </c>
      <c r="M37" s="1069"/>
      <c r="N37" s="646"/>
      <c r="O37" s="562"/>
      <c r="P37" s="562"/>
      <c r="Q37" s="1094"/>
      <c r="R37" s="1216"/>
      <c r="S37" s="1217" t="s">
        <v>84</v>
      </c>
      <c r="T37" s="1216"/>
      <c r="U37" s="1217" t="s">
        <v>84</v>
      </c>
      <c r="V37" s="562"/>
      <c r="W37" s="1209"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0"/>
      <c r="B38" s="1210"/>
      <c r="C38" s="1210"/>
      <c r="D38" s="1210"/>
      <c r="E38" s="1210"/>
      <c r="F38" s="1210"/>
      <c r="G38" s="847"/>
      <c r="H38" s="847"/>
      <c r="I38" s="1210"/>
      <c r="J38" s="1210"/>
      <c r="K38" s="855"/>
      <c r="L38" s="600"/>
      <c r="M38" s="646"/>
      <c r="N38" s="646"/>
      <c r="O38" s="562"/>
      <c r="P38" s="562"/>
      <c r="Q38" s="584" t="str">
        <f>R37 &amp; "-" &amp; T37</f>
        <v>-</v>
      </c>
      <c r="R38" s="1216"/>
      <c r="S38" s="1217"/>
      <c r="T38" s="1216"/>
      <c r="U38" s="1217"/>
      <c r="V38" s="562"/>
      <c r="W38" s="1209"/>
      <c r="X38" s="585"/>
      <c r="Y38" s="589"/>
      <c r="Z38" s="589" t="str">
        <f t="shared" si="0"/>
        <v/>
      </c>
      <c r="AA38" s="589"/>
      <c r="AB38" s="589"/>
      <c r="AC38" s="589"/>
      <c r="AD38" s="585"/>
      <c r="AE38" s="585"/>
      <c r="AF38" s="585"/>
      <c r="AG38" s="585"/>
      <c r="AH38" s="585"/>
      <c r="AI38" s="585"/>
      <c r="AJ38" s="585"/>
    </row>
    <row r="39" spans="1:36" s="523" customFormat="1" ht="15" customHeight="1">
      <c r="A39" s="1210"/>
      <c r="B39" s="1210"/>
      <c r="C39" s="1210"/>
      <c r="D39" s="1210"/>
      <c r="E39" s="1210"/>
      <c r="F39" s="1210"/>
      <c r="G39" s="849"/>
      <c r="H39" s="847"/>
      <c r="I39" s="1210"/>
      <c r="J39" s="1210"/>
      <c r="K39" s="854"/>
      <c r="L39" s="538"/>
      <c r="M39" s="557" t="s">
        <v>25</v>
      </c>
      <c r="N39" s="564"/>
      <c r="O39" s="564"/>
      <c r="P39" s="564"/>
      <c r="Q39" s="564"/>
      <c r="R39" s="564"/>
      <c r="S39" s="564"/>
      <c r="T39" s="564"/>
      <c r="U39" s="564"/>
      <c r="V39" s="560"/>
      <c r="W39" s="120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0"/>
      <c r="B40" s="1210"/>
      <c r="C40" s="1210"/>
      <c r="D40" s="1210"/>
      <c r="E40" s="1210"/>
      <c r="F40" s="849"/>
      <c r="G40" s="849"/>
      <c r="H40" s="847"/>
      <c r="I40" s="121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0"/>
      <c r="B41" s="1210"/>
      <c r="C41" s="1210"/>
      <c r="D41" s="121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0"/>
      <c r="B42" s="1210"/>
      <c r="C42" s="121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0"/>
      <c r="B43" s="121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10">
        <v>1</v>
      </c>
      <c r="B49" s="865"/>
      <c r="C49" s="865"/>
      <c r="D49" s="865"/>
      <c r="E49" s="866"/>
      <c r="F49" s="867"/>
      <c r="G49" s="867"/>
      <c r="H49" s="867"/>
      <c r="I49" s="868"/>
      <c r="J49" s="863"/>
      <c r="K49" s="870"/>
      <c r="L49" s="593">
        <f>mergeValue(A49)</f>
        <v>1</v>
      </c>
      <c r="M49" s="641" t="s">
        <v>20</v>
      </c>
      <c r="N49" s="646"/>
      <c r="O49" s="1289"/>
      <c r="P49" s="1290"/>
      <c r="Q49" s="1290"/>
      <c r="R49" s="1290"/>
      <c r="S49" s="1290"/>
      <c r="T49" s="1290"/>
      <c r="U49" s="1290"/>
      <c r="V49" s="1291"/>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10"/>
      <c r="B50" s="1210">
        <v>1</v>
      </c>
      <c r="C50" s="865"/>
      <c r="D50" s="865"/>
      <c r="E50" s="867"/>
      <c r="F50" s="867"/>
      <c r="G50" s="867"/>
      <c r="H50" s="867"/>
      <c r="I50" s="862"/>
      <c r="J50" s="861"/>
      <c r="K50" s="864"/>
      <c r="L50" s="593" t="str">
        <f>mergeValue(A50) &amp;"."&amp; mergeValue(B50)</f>
        <v>1.1</v>
      </c>
      <c r="M50" s="546" t="s">
        <v>16</v>
      </c>
      <c r="N50" s="646"/>
      <c r="O50" s="1289"/>
      <c r="P50" s="1290"/>
      <c r="Q50" s="1290"/>
      <c r="R50" s="1290"/>
      <c r="S50" s="1290"/>
      <c r="T50" s="1290"/>
      <c r="U50" s="1290"/>
      <c r="V50" s="1291"/>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10"/>
      <c r="B51" s="1210"/>
      <c r="C51" s="1210">
        <v>1</v>
      </c>
      <c r="D51" s="865"/>
      <c r="E51" s="867"/>
      <c r="F51" s="867"/>
      <c r="G51" s="867"/>
      <c r="H51" s="867"/>
      <c r="I51" s="869"/>
      <c r="J51" s="861"/>
      <c r="K51" s="864"/>
      <c r="L51" s="593" t="str">
        <f>mergeValue(A51) &amp;"."&amp; mergeValue(B51)&amp;"."&amp; mergeValue(C51)</f>
        <v>1.1.1</v>
      </c>
      <c r="M51" s="547" t="s">
        <v>7</v>
      </c>
      <c r="N51" s="646"/>
      <c r="O51" s="1289"/>
      <c r="P51" s="1290"/>
      <c r="Q51" s="1290"/>
      <c r="R51" s="1290"/>
      <c r="S51" s="1290"/>
      <c r="T51" s="1290"/>
      <c r="U51" s="1290"/>
      <c r="V51" s="1291"/>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10"/>
      <c r="B52" s="1210"/>
      <c r="C52" s="1210"/>
      <c r="D52" s="1210">
        <v>1</v>
      </c>
      <c r="E52" s="867"/>
      <c r="F52" s="867"/>
      <c r="G52" s="867"/>
      <c r="H52" s="867"/>
      <c r="I52" s="869"/>
      <c r="J52" s="861"/>
      <c r="K52" s="864"/>
      <c r="L52" s="593" t="str">
        <f>mergeValue(A52) &amp;"."&amp; mergeValue(B52)&amp;"."&amp; mergeValue(C52)&amp;"."&amp; mergeValue(D52)</f>
        <v>1.1.1.1</v>
      </c>
      <c r="M52" s="548" t="s">
        <v>22</v>
      </c>
      <c r="N52" s="646"/>
      <c r="O52" s="1289"/>
      <c r="P52" s="1290"/>
      <c r="Q52" s="1290"/>
      <c r="R52" s="1290"/>
      <c r="S52" s="1290"/>
      <c r="T52" s="1290"/>
      <c r="U52" s="1290"/>
      <c r="V52" s="1291"/>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10"/>
      <c r="B53" s="1210"/>
      <c r="C53" s="1210"/>
      <c r="D53" s="1210"/>
      <c r="E53" s="1210">
        <v>1</v>
      </c>
      <c r="F53" s="867"/>
      <c r="G53" s="867"/>
      <c r="H53" s="865">
        <v>1</v>
      </c>
      <c r="I53" s="1210">
        <v>1</v>
      </c>
      <c r="J53" s="867"/>
      <c r="K53" s="872"/>
      <c r="L53" s="593" t="str">
        <f>mergeValue(A53) &amp;"."&amp; mergeValue(B53)&amp;"."&amp; mergeValue(C53)&amp;"."&amp; mergeValue(D53)&amp;"."&amp; mergeValue(E53)</f>
        <v>1.1.1.1.1</v>
      </c>
      <c r="M53" s="554" t="s">
        <v>9</v>
      </c>
      <c r="N53" s="646"/>
      <c r="O53" s="1213"/>
      <c r="P53" s="1214"/>
      <c r="Q53" s="1214"/>
      <c r="R53" s="1214"/>
      <c r="S53" s="1214"/>
      <c r="T53" s="1214"/>
      <c r="U53" s="1214"/>
      <c r="V53" s="1215"/>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10"/>
      <c r="B54" s="1210"/>
      <c r="C54" s="1210"/>
      <c r="D54" s="1210"/>
      <c r="E54" s="1210"/>
      <c r="F54" s="1210">
        <v>1</v>
      </c>
      <c r="G54" s="865"/>
      <c r="H54" s="865"/>
      <c r="I54" s="1210"/>
      <c r="J54" s="1210">
        <v>1</v>
      </c>
      <c r="K54" s="873"/>
      <c r="L54" s="593" t="str">
        <f>mergeValue(A54) &amp;"."&amp; mergeValue(B54)&amp;"."&amp; mergeValue(C54)&amp;"."&amp; mergeValue(D54)&amp;"."&amp; mergeValue(E54)&amp;"."&amp; mergeValue(F54)</f>
        <v>1.1.1.1.1.1</v>
      </c>
      <c r="M54" s="555" t="s">
        <v>10</v>
      </c>
      <c r="N54" s="646"/>
      <c r="O54" s="1213"/>
      <c r="P54" s="1214"/>
      <c r="Q54" s="1214"/>
      <c r="R54" s="1214"/>
      <c r="S54" s="1214"/>
      <c r="T54" s="1214"/>
      <c r="U54" s="1214"/>
      <c r="V54" s="1215"/>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10"/>
      <c r="B55" s="1210"/>
      <c r="C55" s="1210"/>
      <c r="D55" s="1210"/>
      <c r="E55" s="1210"/>
      <c r="F55" s="1210"/>
      <c r="G55" s="865">
        <v>1</v>
      </c>
      <c r="H55" s="865"/>
      <c r="I55" s="1210"/>
      <c r="J55" s="1210"/>
      <c r="K55" s="873">
        <v>1</v>
      </c>
      <c r="L55" s="593" t="str">
        <f>mergeValue(A55) &amp;"."&amp; mergeValue(B55)&amp;"."&amp; mergeValue(C55)&amp;"."&amp; mergeValue(D55)&amp;"."&amp; mergeValue(E55)&amp;"."&amp; mergeValue(F55)&amp;"."&amp; mergeValue(G55)</f>
        <v>1.1.1.1.1.1.1</v>
      </c>
      <c r="M55" s="1069"/>
      <c r="N55" s="646"/>
      <c r="O55" s="562"/>
      <c r="P55" s="562"/>
      <c r="Q55" s="1094"/>
      <c r="R55" s="1216"/>
      <c r="S55" s="1217" t="s">
        <v>84</v>
      </c>
      <c r="T55" s="1216"/>
      <c r="U55" s="1217" t="s">
        <v>84</v>
      </c>
      <c r="V55" s="562"/>
      <c r="W55" s="1209"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10"/>
      <c r="B56" s="1210"/>
      <c r="C56" s="1210"/>
      <c r="D56" s="1210"/>
      <c r="E56" s="1210"/>
      <c r="F56" s="1210"/>
      <c r="G56" s="865"/>
      <c r="H56" s="865"/>
      <c r="I56" s="1210"/>
      <c r="J56" s="1210"/>
      <c r="K56" s="873"/>
      <c r="L56" s="600"/>
      <c r="M56" s="646"/>
      <c r="N56" s="646"/>
      <c r="O56" s="562"/>
      <c r="P56" s="562"/>
      <c r="Q56" s="584" t="str">
        <f>R55 &amp; "-" &amp; T55</f>
        <v>-</v>
      </c>
      <c r="R56" s="1216"/>
      <c r="S56" s="1217"/>
      <c r="T56" s="1216"/>
      <c r="U56" s="1217"/>
      <c r="V56" s="562"/>
      <c r="W56" s="1209"/>
      <c r="X56" s="585"/>
      <c r="Y56" s="589"/>
      <c r="Z56" s="589" t="str">
        <f t="shared" si="1"/>
        <v/>
      </c>
      <c r="AA56" s="589"/>
      <c r="AB56" s="589"/>
      <c r="AC56" s="589"/>
      <c r="AD56" s="585"/>
      <c r="AE56" s="585"/>
      <c r="AF56" s="585"/>
      <c r="AG56" s="585"/>
      <c r="AH56" s="585"/>
      <c r="AI56" s="585"/>
      <c r="AJ56" s="585"/>
    </row>
    <row r="57" spans="1:36" s="523" customFormat="1" ht="15" customHeight="1">
      <c r="A57" s="1210"/>
      <c r="B57" s="1210"/>
      <c r="C57" s="1210"/>
      <c r="D57" s="1210"/>
      <c r="E57" s="1210"/>
      <c r="F57" s="1210"/>
      <c r="G57" s="867"/>
      <c r="H57" s="865"/>
      <c r="I57" s="1210"/>
      <c r="J57" s="1210"/>
      <c r="K57" s="872"/>
      <c r="L57" s="538"/>
      <c r="M57" s="557" t="s">
        <v>25</v>
      </c>
      <c r="N57" s="564"/>
      <c r="O57" s="564"/>
      <c r="P57" s="564"/>
      <c r="Q57" s="564"/>
      <c r="R57" s="564"/>
      <c r="S57" s="564"/>
      <c r="T57" s="564"/>
      <c r="U57" s="564"/>
      <c r="V57" s="560"/>
      <c r="W57" s="120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10"/>
      <c r="B58" s="1210"/>
      <c r="C58" s="1210"/>
      <c r="D58" s="1210"/>
      <c r="E58" s="1210"/>
      <c r="F58" s="867"/>
      <c r="G58" s="867"/>
      <c r="H58" s="865"/>
      <c r="I58" s="121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10"/>
      <c r="B59" s="1210"/>
      <c r="C59" s="1210"/>
      <c r="D59" s="121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10"/>
      <c r="B60" s="1210"/>
      <c r="C60" s="121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10"/>
      <c r="B61" s="121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1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10">
        <v>1</v>
      </c>
      <c r="B67" s="883"/>
      <c r="C67" s="883"/>
      <c r="D67" s="883"/>
      <c r="E67" s="884"/>
      <c r="F67" s="885"/>
      <c r="G67" s="885"/>
      <c r="H67" s="885"/>
      <c r="I67" s="886"/>
      <c r="J67" s="881"/>
      <c r="K67" s="888"/>
      <c r="L67" s="593">
        <f>mergeValue(A67)</f>
        <v>1</v>
      </c>
      <c r="M67" s="641" t="s">
        <v>20</v>
      </c>
      <c r="N67" s="646"/>
      <c r="O67" s="1289"/>
      <c r="P67" s="1290"/>
      <c r="Q67" s="1290"/>
      <c r="R67" s="1290"/>
      <c r="S67" s="1290"/>
      <c r="T67" s="1290"/>
      <c r="U67" s="1290"/>
      <c r="V67" s="1291"/>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10"/>
      <c r="B68" s="1210">
        <v>1</v>
      </c>
      <c r="C68" s="883"/>
      <c r="D68" s="883"/>
      <c r="E68" s="885"/>
      <c r="F68" s="885"/>
      <c r="G68" s="885"/>
      <c r="H68" s="885"/>
      <c r="I68" s="880"/>
      <c r="J68" s="879"/>
      <c r="K68" s="882"/>
      <c r="L68" s="593" t="str">
        <f>mergeValue(A68) &amp;"."&amp; mergeValue(B68)</f>
        <v>1.1</v>
      </c>
      <c r="M68" s="546" t="s">
        <v>16</v>
      </c>
      <c r="N68" s="646"/>
      <c r="O68" s="1289"/>
      <c r="P68" s="1290"/>
      <c r="Q68" s="1290"/>
      <c r="R68" s="1290"/>
      <c r="S68" s="1290"/>
      <c r="T68" s="1290"/>
      <c r="U68" s="1290"/>
      <c r="V68" s="1291"/>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10"/>
      <c r="B69" s="1210"/>
      <c r="C69" s="1210">
        <v>1</v>
      </c>
      <c r="D69" s="883"/>
      <c r="E69" s="885"/>
      <c r="F69" s="885"/>
      <c r="G69" s="885"/>
      <c r="H69" s="885"/>
      <c r="I69" s="887"/>
      <c r="J69" s="879"/>
      <c r="K69" s="882"/>
      <c r="L69" s="593" t="str">
        <f>mergeValue(A69) &amp;"."&amp; mergeValue(B69)&amp;"."&amp; mergeValue(C69)</f>
        <v>1.1.1</v>
      </c>
      <c r="M69" s="547" t="s">
        <v>7</v>
      </c>
      <c r="N69" s="646"/>
      <c r="O69" s="1289"/>
      <c r="P69" s="1290"/>
      <c r="Q69" s="1290"/>
      <c r="R69" s="1290"/>
      <c r="S69" s="1290"/>
      <c r="T69" s="1290"/>
      <c r="U69" s="1290"/>
      <c r="V69" s="1291"/>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10"/>
      <c r="B70" s="1210"/>
      <c r="C70" s="1210"/>
      <c r="D70" s="1210">
        <v>1</v>
      </c>
      <c r="E70" s="885"/>
      <c r="F70" s="885"/>
      <c r="G70" s="885"/>
      <c r="H70" s="885"/>
      <c r="I70" s="887"/>
      <c r="J70" s="879"/>
      <c r="K70" s="882"/>
      <c r="L70" s="593" t="str">
        <f>mergeValue(A70) &amp;"."&amp; mergeValue(B70)&amp;"."&amp; mergeValue(C70)&amp;"."&amp; mergeValue(D70)</f>
        <v>1.1.1.1</v>
      </c>
      <c r="M70" s="548" t="s">
        <v>22</v>
      </c>
      <c r="N70" s="646"/>
      <c r="O70" s="1289"/>
      <c r="P70" s="1290"/>
      <c r="Q70" s="1290"/>
      <c r="R70" s="1290"/>
      <c r="S70" s="1290"/>
      <c r="T70" s="1290"/>
      <c r="U70" s="1290"/>
      <c r="V70" s="1291"/>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10"/>
      <c r="B71" s="1210"/>
      <c r="C71" s="1210"/>
      <c r="D71" s="1210"/>
      <c r="E71" s="1210">
        <v>1</v>
      </c>
      <c r="F71" s="885"/>
      <c r="G71" s="885"/>
      <c r="H71" s="883">
        <v>1</v>
      </c>
      <c r="I71" s="1210">
        <v>1</v>
      </c>
      <c r="J71" s="885"/>
      <c r="K71" s="890"/>
      <c r="L71" s="593" t="str">
        <f>mergeValue(A71) &amp;"."&amp; mergeValue(B71)&amp;"."&amp; mergeValue(C71)&amp;"."&amp; mergeValue(D71)&amp;"."&amp; mergeValue(E71)</f>
        <v>1.1.1.1.1</v>
      </c>
      <c r="M71" s="554" t="s">
        <v>9</v>
      </c>
      <c r="N71" s="646"/>
      <c r="O71" s="1213"/>
      <c r="P71" s="1214"/>
      <c r="Q71" s="1214"/>
      <c r="R71" s="1214"/>
      <c r="S71" s="1214"/>
      <c r="T71" s="1214"/>
      <c r="U71" s="1214"/>
      <c r="V71" s="1215"/>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10"/>
      <c r="B72" s="1210"/>
      <c r="C72" s="1210"/>
      <c r="D72" s="1210"/>
      <c r="E72" s="1210"/>
      <c r="F72" s="1210">
        <v>1</v>
      </c>
      <c r="G72" s="883"/>
      <c r="H72" s="883"/>
      <c r="I72" s="1210"/>
      <c r="J72" s="1210">
        <v>1</v>
      </c>
      <c r="K72" s="891"/>
      <c r="L72" s="593" t="str">
        <f>mergeValue(A72) &amp;"."&amp; mergeValue(B72)&amp;"."&amp; mergeValue(C72)&amp;"."&amp; mergeValue(D72)&amp;"."&amp; mergeValue(E72)&amp;"."&amp; mergeValue(F72)</f>
        <v>1.1.1.1.1.1</v>
      </c>
      <c r="M72" s="555" t="s">
        <v>10</v>
      </c>
      <c r="N72" s="646"/>
      <c r="O72" s="1213"/>
      <c r="P72" s="1214"/>
      <c r="Q72" s="1214"/>
      <c r="R72" s="1214"/>
      <c r="S72" s="1214"/>
      <c r="T72" s="1214"/>
      <c r="U72" s="1214"/>
      <c r="V72" s="1215"/>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0"/>
      <c r="B73" s="1210"/>
      <c r="C73" s="1210"/>
      <c r="D73" s="1210"/>
      <c r="E73" s="1210"/>
      <c r="F73" s="1210"/>
      <c r="G73" s="883">
        <v>1</v>
      </c>
      <c r="H73" s="883"/>
      <c r="I73" s="1210"/>
      <c r="J73" s="1210"/>
      <c r="K73" s="891">
        <v>1</v>
      </c>
      <c r="L73" s="593" t="str">
        <f>mergeValue(A73) &amp;"."&amp; mergeValue(B73)&amp;"."&amp; mergeValue(C73)&amp;"."&amp; mergeValue(D73)&amp;"."&amp; mergeValue(E73)&amp;"."&amp; mergeValue(F73)&amp;"."&amp; mergeValue(G73)</f>
        <v>1.1.1.1.1.1.1</v>
      </c>
      <c r="M73" s="1069"/>
      <c r="N73" s="646"/>
      <c r="O73" s="562"/>
      <c r="P73" s="562"/>
      <c r="Q73" s="1094"/>
      <c r="R73" s="1216"/>
      <c r="S73" s="1217" t="s">
        <v>84</v>
      </c>
      <c r="T73" s="1216"/>
      <c r="U73" s="1217" t="s">
        <v>84</v>
      </c>
      <c r="V73" s="562"/>
      <c r="W73" s="1209"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0"/>
      <c r="B74" s="1210"/>
      <c r="C74" s="1210"/>
      <c r="D74" s="1210"/>
      <c r="E74" s="1210"/>
      <c r="F74" s="1210"/>
      <c r="G74" s="883"/>
      <c r="H74" s="883"/>
      <c r="I74" s="1210"/>
      <c r="J74" s="1210"/>
      <c r="K74" s="891"/>
      <c r="L74" s="600"/>
      <c r="M74" s="646"/>
      <c r="N74" s="646"/>
      <c r="O74" s="562"/>
      <c r="P74" s="562"/>
      <c r="Q74" s="584" t="str">
        <f>R73 &amp; "-" &amp; T73</f>
        <v>-</v>
      </c>
      <c r="R74" s="1216"/>
      <c r="S74" s="1217"/>
      <c r="T74" s="1216"/>
      <c r="U74" s="1217"/>
      <c r="V74" s="562"/>
      <c r="W74" s="1209"/>
      <c r="X74" s="585"/>
      <c r="Y74" s="589"/>
      <c r="Z74" s="589" t="str">
        <f t="shared" si="2"/>
        <v/>
      </c>
      <c r="AA74" s="589"/>
      <c r="AB74" s="589"/>
      <c r="AC74" s="589"/>
      <c r="AD74" s="585"/>
      <c r="AE74" s="585"/>
      <c r="AF74" s="585"/>
      <c r="AG74" s="585"/>
      <c r="AH74" s="585"/>
      <c r="AI74" s="585"/>
      <c r="AJ74" s="585"/>
    </row>
    <row r="75" spans="1:36" s="523" customFormat="1" ht="15" customHeight="1">
      <c r="A75" s="1210"/>
      <c r="B75" s="1210"/>
      <c r="C75" s="1210"/>
      <c r="D75" s="1210"/>
      <c r="E75" s="1210"/>
      <c r="F75" s="1210"/>
      <c r="G75" s="885"/>
      <c r="H75" s="883"/>
      <c r="I75" s="1210"/>
      <c r="J75" s="1210"/>
      <c r="K75" s="890"/>
      <c r="L75" s="538"/>
      <c r="M75" s="557" t="s">
        <v>25</v>
      </c>
      <c r="N75" s="564"/>
      <c r="O75" s="564"/>
      <c r="P75" s="564"/>
      <c r="Q75" s="564"/>
      <c r="R75" s="564"/>
      <c r="S75" s="564"/>
      <c r="T75" s="564"/>
      <c r="U75" s="564"/>
      <c r="V75" s="560"/>
      <c r="W75" s="120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0"/>
      <c r="B76" s="1210"/>
      <c r="C76" s="1210"/>
      <c r="D76" s="1210"/>
      <c r="E76" s="1210"/>
      <c r="F76" s="885"/>
      <c r="G76" s="885"/>
      <c r="H76" s="883"/>
      <c r="I76" s="121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0"/>
      <c r="B77" s="1210"/>
      <c r="C77" s="1210"/>
      <c r="D77" s="121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0"/>
      <c r="B78" s="1210"/>
      <c r="C78" s="121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0"/>
      <c r="B79" s="121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43"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43" ht="18.75" customHeight="1">
      <c r="X82" s="204"/>
      <c r="Y82" s="204"/>
      <c r="Z82" s="204"/>
      <c r="AA82" s="204"/>
      <c r="AB82" s="204"/>
      <c r="AC82" s="204"/>
      <c r="AD82" s="204"/>
      <c r="AE82" s="204"/>
      <c r="AF82" s="204"/>
      <c r="AG82" s="204"/>
      <c r="AH82" s="204"/>
      <c r="AI82" s="204"/>
      <c r="AJ82" s="204"/>
    </row>
    <row r="83" spans="1:43"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43"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43" s="523" customFormat="1" ht="22.5">
      <c r="A85" s="1210">
        <v>1</v>
      </c>
      <c r="B85" s="919"/>
      <c r="C85" s="919"/>
      <c r="D85" s="919"/>
      <c r="E85" s="920"/>
      <c r="F85" s="921"/>
      <c r="G85" s="919"/>
      <c r="H85" s="919"/>
      <c r="I85" s="922"/>
      <c r="J85" s="917"/>
      <c r="K85" s="926">
        <v>1</v>
      </c>
      <c r="L85" s="593">
        <f>mergeValue(A85)</f>
        <v>1</v>
      </c>
      <c r="M85" s="641" t="s">
        <v>20</v>
      </c>
      <c r="N85" s="580"/>
      <c r="O85" s="1302"/>
      <c r="P85" s="1303"/>
      <c r="Q85" s="1303"/>
      <c r="R85" s="1303"/>
      <c r="S85" s="1303"/>
      <c r="T85" s="1303"/>
      <c r="U85" s="1303"/>
      <c r="V85" s="1303"/>
      <c r="W85" s="1303"/>
      <c r="X85" s="1303"/>
      <c r="Y85" s="1303"/>
      <c r="Z85" s="1303"/>
      <c r="AA85" s="1303"/>
      <c r="AB85" s="1303"/>
      <c r="AC85" s="1304"/>
      <c r="AD85" s="630" t="s">
        <v>658</v>
      </c>
      <c r="AE85" s="585"/>
      <c r="AF85" s="585"/>
      <c r="AG85" s="585"/>
      <c r="AH85" s="585"/>
      <c r="AI85" s="585"/>
      <c r="AJ85" s="585"/>
      <c r="AK85" s="585"/>
      <c r="AL85" s="585"/>
      <c r="AM85" s="585"/>
      <c r="AN85" s="585"/>
      <c r="AO85" s="585"/>
      <c r="AP85" s="585"/>
    </row>
    <row r="86" spans="1:43" s="523" customFormat="1" ht="22.5">
      <c r="A86" s="1210"/>
      <c r="B86" s="1210">
        <v>1</v>
      </c>
      <c r="C86" s="919"/>
      <c r="D86" s="919"/>
      <c r="E86" s="921"/>
      <c r="F86" s="921"/>
      <c r="G86" s="919"/>
      <c r="H86" s="919"/>
      <c r="I86" s="916"/>
      <c r="J86" s="915"/>
      <c r="K86" s="926">
        <v>1</v>
      </c>
      <c r="L86" s="593" t="str">
        <f>mergeValue(A86) &amp;"."&amp; mergeValue(B86)</f>
        <v>1.1</v>
      </c>
      <c r="M86" s="546" t="s">
        <v>16</v>
      </c>
      <c r="N86" s="580"/>
      <c r="O86" s="1302"/>
      <c r="P86" s="1303"/>
      <c r="Q86" s="1303"/>
      <c r="R86" s="1303"/>
      <c r="S86" s="1303"/>
      <c r="T86" s="1303"/>
      <c r="U86" s="1303"/>
      <c r="V86" s="1303"/>
      <c r="W86" s="1303"/>
      <c r="X86" s="1303"/>
      <c r="Y86" s="1303"/>
      <c r="Z86" s="1303"/>
      <c r="AA86" s="1303"/>
      <c r="AB86" s="1303"/>
      <c r="AC86" s="1304"/>
      <c r="AD86" s="630" t="s">
        <v>477</v>
      </c>
      <c r="AE86" s="585"/>
      <c r="AF86" s="585"/>
      <c r="AG86" s="585"/>
      <c r="AH86" s="585"/>
      <c r="AI86" s="585"/>
      <c r="AJ86" s="585"/>
      <c r="AK86" s="585"/>
      <c r="AL86" s="585"/>
      <c r="AM86" s="585"/>
      <c r="AN86" s="585"/>
      <c r="AO86" s="585"/>
      <c r="AP86" s="585"/>
    </row>
    <row r="87" spans="1:43" s="523" customFormat="1" ht="22.5">
      <c r="A87" s="1210"/>
      <c r="B87" s="1210"/>
      <c r="C87" s="1210">
        <v>1</v>
      </c>
      <c r="D87" s="919"/>
      <c r="E87" s="921"/>
      <c r="F87" s="921"/>
      <c r="G87" s="919"/>
      <c r="H87" s="919"/>
      <c r="I87" s="923"/>
      <c r="J87" s="915"/>
      <c r="K87" s="926">
        <v>1</v>
      </c>
      <c r="L87" s="593" t="str">
        <f>mergeValue(A87) &amp;"."&amp; mergeValue(B87)&amp;"."&amp; mergeValue(C87)</f>
        <v>1.1.1</v>
      </c>
      <c r="M87" s="547" t="s">
        <v>7</v>
      </c>
      <c r="N87" s="580"/>
      <c r="O87" s="1302"/>
      <c r="P87" s="1303"/>
      <c r="Q87" s="1303"/>
      <c r="R87" s="1303"/>
      <c r="S87" s="1303"/>
      <c r="T87" s="1303"/>
      <c r="U87" s="1303"/>
      <c r="V87" s="1303"/>
      <c r="W87" s="1303"/>
      <c r="X87" s="1303"/>
      <c r="Y87" s="1303"/>
      <c r="Z87" s="1303"/>
      <c r="AA87" s="1303"/>
      <c r="AB87" s="1303"/>
      <c r="AC87" s="1304"/>
      <c r="AD87" s="630" t="s">
        <v>633</v>
      </c>
      <c r="AE87" s="585"/>
      <c r="AF87" s="585"/>
      <c r="AG87" s="585"/>
      <c r="AH87" s="585"/>
      <c r="AI87" s="585"/>
      <c r="AJ87" s="585"/>
      <c r="AK87" s="585"/>
      <c r="AL87" s="585"/>
      <c r="AM87" s="585"/>
      <c r="AN87" s="585"/>
      <c r="AO87" s="585"/>
      <c r="AP87" s="585"/>
    </row>
    <row r="88" spans="1:43" s="523" customFormat="1" ht="22.5">
      <c r="A88" s="1210"/>
      <c r="B88" s="1210"/>
      <c r="C88" s="1210"/>
      <c r="D88" s="1210">
        <v>1</v>
      </c>
      <c r="E88" s="921"/>
      <c r="F88" s="921"/>
      <c r="G88" s="919"/>
      <c r="H88" s="919"/>
      <c r="I88" s="1210">
        <v>1</v>
      </c>
      <c r="J88" s="915"/>
      <c r="K88" s="926">
        <v>1</v>
      </c>
      <c r="L88" s="593" t="str">
        <f>mergeValue(A88) &amp;"."&amp; mergeValue(B88)&amp;"."&amp; mergeValue(C88)&amp;"."&amp; mergeValue(D88)</f>
        <v>1.1.1.1</v>
      </c>
      <c r="M88" s="548" t="s">
        <v>22</v>
      </c>
      <c r="N88" s="580"/>
      <c r="O88" s="1302"/>
      <c r="P88" s="1303"/>
      <c r="Q88" s="1303"/>
      <c r="R88" s="1303"/>
      <c r="S88" s="1303"/>
      <c r="T88" s="1303"/>
      <c r="U88" s="1303"/>
      <c r="V88" s="1303"/>
      <c r="W88" s="1303"/>
      <c r="X88" s="1303"/>
      <c r="Y88" s="1303"/>
      <c r="Z88" s="1303"/>
      <c r="AA88" s="1303"/>
      <c r="AB88" s="1303"/>
      <c r="AC88" s="1304"/>
      <c r="AD88" s="630" t="s">
        <v>634</v>
      </c>
      <c r="AE88" s="585"/>
      <c r="AF88" s="585"/>
      <c r="AG88" s="585"/>
      <c r="AH88" s="585"/>
      <c r="AI88" s="585"/>
      <c r="AJ88" s="585"/>
      <c r="AK88" s="585"/>
      <c r="AL88" s="585"/>
      <c r="AM88" s="585"/>
      <c r="AN88" s="585"/>
      <c r="AO88" s="585"/>
      <c r="AP88" s="585"/>
    </row>
    <row r="89" spans="1:43" s="523" customFormat="1" ht="11.25" hidden="1" customHeight="1">
      <c r="A89" s="1210"/>
      <c r="B89" s="1210"/>
      <c r="C89" s="1210"/>
      <c r="D89" s="1210"/>
      <c r="E89" s="1210">
        <v>1</v>
      </c>
      <c r="F89" s="921"/>
      <c r="G89" s="919"/>
      <c r="H89" s="919"/>
      <c r="I89" s="1210"/>
      <c r="J89" s="921"/>
      <c r="K89" s="926">
        <v>1</v>
      </c>
      <c r="L89" s="593"/>
      <c r="M89" s="554"/>
      <c r="N89" s="581"/>
      <c r="O89" s="1306"/>
      <c r="P89" s="1326"/>
      <c r="Q89" s="1326"/>
      <c r="R89" s="1326"/>
      <c r="S89" s="1326"/>
      <c r="T89" s="1326"/>
      <c r="U89" s="1326"/>
      <c r="V89" s="1326"/>
      <c r="W89" s="1326"/>
      <c r="X89" s="1326"/>
      <c r="Y89" s="1326"/>
      <c r="Z89" s="1326"/>
      <c r="AA89" s="1326"/>
      <c r="AB89" s="1326"/>
      <c r="AC89" s="1327"/>
      <c r="AD89" s="559"/>
      <c r="AE89" s="585"/>
      <c r="AF89" s="585"/>
      <c r="AG89" s="585"/>
      <c r="AH89" s="585"/>
      <c r="AI89" s="585"/>
      <c r="AJ89" s="585"/>
      <c r="AK89" s="585"/>
      <c r="AL89" s="585"/>
      <c r="AM89" s="585"/>
      <c r="AN89" s="585"/>
      <c r="AO89" s="585"/>
      <c r="AP89" s="585"/>
    </row>
    <row r="90" spans="1:43" s="523" customFormat="1" ht="90">
      <c r="A90" s="1210"/>
      <c r="B90" s="1210"/>
      <c r="C90" s="1210"/>
      <c r="D90" s="1210"/>
      <c r="E90" s="1210"/>
      <c r="F90" s="1210">
        <v>1</v>
      </c>
      <c r="G90" s="919"/>
      <c r="H90" s="919"/>
      <c r="I90" s="1210"/>
      <c r="J90" s="1254"/>
      <c r="K90" s="926">
        <v>1</v>
      </c>
      <c r="L90" s="593" t="str">
        <f>mergeValue(A90) &amp;"."&amp; mergeValue(B90)&amp;"."&amp; mergeValue(C90)&amp;"."&amp; mergeValue(D90)&amp;"."&amp;  mergeValue(F90)</f>
        <v>1.1.1.1.1</v>
      </c>
      <c r="M90" s="554" t="s">
        <v>10</v>
      </c>
      <c r="N90" s="581"/>
      <c r="O90" s="1213"/>
      <c r="P90" s="1214"/>
      <c r="Q90" s="1214"/>
      <c r="R90" s="1214"/>
      <c r="S90" s="1214"/>
      <c r="T90" s="1214"/>
      <c r="U90" s="1214"/>
      <c r="V90" s="1214"/>
      <c r="W90" s="1214"/>
      <c r="X90" s="1214"/>
      <c r="Y90" s="1214"/>
      <c r="Z90" s="1214"/>
      <c r="AA90" s="1214"/>
      <c r="AB90" s="1214"/>
      <c r="AC90" s="1215"/>
      <c r="AD90" s="630" t="s">
        <v>635</v>
      </c>
      <c r="AE90" s="585"/>
      <c r="AF90" s="589" t="str">
        <f>strCheckUnique(AG90:AG93)</f>
        <v/>
      </c>
      <c r="AG90" s="585"/>
      <c r="AH90" s="589"/>
      <c r="AI90" s="585"/>
      <c r="AJ90" s="585"/>
      <c r="AK90" s="585"/>
      <c r="AL90" s="585"/>
      <c r="AM90" s="585"/>
      <c r="AN90" s="585"/>
      <c r="AO90" s="585"/>
      <c r="AP90" s="585"/>
    </row>
    <row r="91" spans="1:43" s="523" customFormat="1" ht="192" customHeight="1">
      <c r="A91" s="1210"/>
      <c r="B91" s="1210"/>
      <c r="C91" s="1210"/>
      <c r="D91" s="1210"/>
      <c r="E91" s="1210"/>
      <c r="F91" s="1210"/>
      <c r="G91" s="919">
        <v>1</v>
      </c>
      <c r="H91" s="919"/>
      <c r="I91" s="1210"/>
      <c r="J91" s="1254"/>
      <c r="K91" s="918"/>
      <c r="L91" s="593" t="str">
        <f>mergeValue(A91) &amp;"."&amp; mergeValue(B91)&amp;"."&amp; mergeValue(C91)&amp;"."&amp; mergeValue(D91)&amp;"."&amp;  mergeValue(F91)&amp;"."&amp;  mergeValue(G91)</f>
        <v>1.1.1.1.1.1</v>
      </c>
      <c r="M91" s="1069"/>
      <c r="N91" s="586"/>
      <c r="O91" s="683"/>
      <c r="P91" s="562"/>
      <c r="Q91" s="562"/>
      <c r="R91" s="1252"/>
      <c r="S91" s="1217" t="s">
        <v>84</v>
      </c>
      <c r="T91" s="1252"/>
      <c r="U91" s="1217" t="s">
        <v>84</v>
      </c>
      <c r="V91" s="683"/>
      <c r="W91" s="763"/>
      <c r="X91" s="763"/>
      <c r="Y91" s="1252"/>
      <c r="Z91" s="1217" t="s">
        <v>84</v>
      </c>
      <c r="AA91" s="1252"/>
      <c r="AB91" s="1217" t="s">
        <v>85</v>
      </c>
      <c r="AC91" s="537"/>
      <c r="AD91" s="1209" t="s">
        <v>659</v>
      </c>
      <c r="AE91" s="585" t="str">
        <f>strCheckDate(O92:AC92)</f>
        <v/>
      </c>
      <c r="AF91" s="589"/>
      <c r="AG91" s="589" t="str">
        <f>IF(M91="","",M91 )</f>
        <v/>
      </c>
      <c r="AH91" s="589"/>
      <c r="AI91" s="589"/>
      <c r="AJ91" s="589"/>
      <c r="AK91" s="585"/>
      <c r="AL91" s="585"/>
      <c r="AM91" s="585"/>
      <c r="AN91" s="585"/>
      <c r="AO91" s="585"/>
      <c r="AP91" s="585"/>
    </row>
    <row r="92" spans="1:43" s="523" customFormat="1" ht="11.25" hidden="1" customHeight="1">
      <c r="A92" s="1210"/>
      <c r="B92" s="1210"/>
      <c r="C92" s="1210"/>
      <c r="D92" s="1210"/>
      <c r="E92" s="1210"/>
      <c r="F92" s="1210"/>
      <c r="G92" s="919"/>
      <c r="H92" s="919"/>
      <c r="I92" s="1210"/>
      <c r="J92" s="1254"/>
      <c r="K92" s="926">
        <v>1</v>
      </c>
      <c r="L92" s="600"/>
      <c r="M92" s="646"/>
      <c r="N92" s="586"/>
      <c r="O92" s="562"/>
      <c r="P92" s="562"/>
      <c r="Q92" s="584" t="str">
        <f>R91 &amp; "-" &amp; T91</f>
        <v>-</v>
      </c>
      <c r="R92" s="1252"/>
      <c r="S92" s="1217"/>
      <c r="T92" s="1252"/>
      <c r="U92" s="1217"/>
      <c r="V92" s="763"/>
      <c r="W92" s="763"/>
      <c r="X92" s="769" t="str">
        <f>Y91 &amp; "-" &amp; AA91</f>
        <v>-</v>
      </c>
      <c r="Y92" s="1252"/>
      <c r="Z92" s="1217"/>
      <c r="AA92" s="1252"/>
      <c r="AB92" s="1217"/>
      <c r="AC92" s="537"/>
      <c r="AD92" s="1209"/>
      <c r="AE92" s="585"/>
      <c r="AF92" s="589"/>
      <c r="AG92" s="589"/>
      <c r="AH92" s="589"/>
      <c r="AI92" s="589"/>
      <c r="AJ92" s="589"/>
      <c r="AK92" s="585"/>
      <c r="AL92" s="585"/>
      <c r="AM92" s="585"/>
      <c r="AN92" s="585"/>
      <c r="AO92" s="585"/>
      <c r="AP92" s="585"/>
    </row>
    <row r="93" spans="1:43" s="522" customFormat="1" ht="15" customHeight="1">
      <c r="A93" s="1210"/>
      <c r="B93" s="1210"/>
      <c r="C93" s="1210"/>
      <c r="D93" s="1210"/>
      <c r="E93" s="1210"/>
      <c r="F93" s="1210"/>
      <c r="G93" s="919"/>
      <c r="H93" s="919"/>
      <c r="I93" s="1210"/>
      <c r="J93" s="1254"/>
      <c r="K93" s="926">
        <v>1</v>
      </c>
      <c r="L93" s="538"/>
      <c r="M93" s="556" t="s">
        <v>25</v>
      </c>
      <c r="N93" s="551"/>
      <c r="O93" s="545"/>
      <c r="P93" s="545"/>
      <c r="Q93" s="545"/>
      <c r="R93" s="573"/>
      <c r="S93" s="564"/>
      <c r="T93" s="563"/>
      <c r="U93" s="551"/>
      <c r="V93" s="757"/>
      <c r="W93" s="757"/>
      <c r="X93" s="757"/>
      <c r="Y93" s="766"/>
      <c r="Z93" s="1006"/>
      <c r="AA93" s="1005"/>
      <c r="AB93" s="1001"/>
      <c r="AC93" s="560"/>
      <c r="AD93" s="1209"/>
      <c r="AE93" s="587"/>
      <c r="AF93" s="587"/>
      <c r="AG93" s="587"/>
      <c r="AH93" s="587"/>
      <c r="AI93" s="587"/>
      <c r="AJ93" s="587"/>
      <c r="AK93" s="587"/>
      <c r="AL93" s="587"/>
      <c r="AM93" s="587"/>
      <c r="AN93" s="587"/>
      <c r="AO93" s="587"/>
      <c r="AP93" s="587"/>
    </row>
    <row r="94" spans="1:43" s="522" customFormat="1" ht="15" customHeight="1">
      <c r="A94" s="1210"/>
      <c r="B94" s="1210"/>
      <c r="C94" s="1210"/>
      <c r="D94" s="1210"/>
      <c r="E94" s="1210"/>
      <c r="F94" s="921"/>
      <c r="G94" s="921"/>
      <c r="H94" s="919"/>
      <c r="I94" s="1210"/>
      <c r="J94" s="921"/>
      <c r="K94" s="925"/>
      <c r="L94" s="538"/>
      <c r="M94" s="551" t="s">
        <v>11</v>
      </c>
      <c r="N94" s="556"/>
      <c r="O94" s="556"/>
      <c r="P94" s="556"/>
      <c r="Q94" s="556"/>
      <c r="R94" s="556"/>
      <c r="S94" s="556"/>
      <c r="T94" s="556"/>
      <c r="U94" s="556"/>
      <c r="V94" s="556"/>
      <c r="W94" s="556"/>
      <c r="X94" s="556"/>
      <c r="Y94" s="556"/>
      <c r="Z94" s="556"/>
      <c r="AA94" s="556"/>
      <c r="AB94" s="556"/>
      <c r="AC94" s="556"/>
      <c r="AD94" s="560"/>
      <c r="AE94" s="587"/>
      <c r="AF94" s="587"/>
      <c r="AG94" s="587"/>
      <c r="AH94" s="587"/>
      <c r="AI94" s="587"/>
      <c r="AJ94" s="587"/>
      <c r="AK94" s="587"/>
      <c r="AL94" s="587"/>
      <c r="AM94" s="587"/>
      <c r="AN94" s="587"/>
      <c r="AO94" s="587"/>
      <c r="AP94" s="587"/>
      <c r="AQ94" s="587"/>
    </row>
    <row r="95" spans="1:43" s="522" customFormat="1" ht="15" hidden="1" customHeight="1">
      <c r="A95" s="1210"/>
      <c r="B95" s="1210"/>
      <c r="C95" s="1210"/>
      <c r="D95" s="1210"/>
      <c r="E95" s="921"/>
      <c r="F95" s="921"/>
      <c r="G95" s="921"/>
      <c r="H95" s="919"/>
      <c r="I95" s="1210"/>
      <c r="J95" s="921"/>
      <c r="K95" s="925"/>
      <c r="L95" s="538"/>
      <c r="M95" s="551"/>
      <c r="N95" s="556"/>
      <c r="O95" s="556"/>
      <c r="P95" s="556"/>
      <c r="Q95" s="556"/>
      <c r="R95" s="556"/>
      <c r="S95" s="556"/>
      <c r="T95" s="556"/>
      <c r="U95" s="556"/>
      <c r="V95" s="556"/>
      <c r="W95" s="556"/>
      <c r="X95" s="556"/>
      <c r="Y95" s="556"/>
      <c r="Z95" s="556"/>
      <c r="AA95" s="556"/>
      <c r="AB95" s="556"/>
      <c r="AC95" s="556"/>
      <c r="AD95" s="560"/>
      <c r="AE95" s="587"/>
      <c r="AF95" s="587"/>
      <c r="AG95" s="587"/>
      <c r="AH95" s="587"/>
      <c r="AI95" s="587"/>
      <c r="AJ95" s="587"/>
      <c r="AK95" s="587"/>
      <c r="AL95" s="587"/>
      <c r="AM95" s="587"/>
      <c r="AN95" s="587"/>
      <c r="AO95" s="587"/>
      <c r="AP95" s="587"/>
      <c r="AQ95" s="587"/>
    </row>
    <row r="96" spans="1:43" s="522" customFormat="1" ht="15" customHeight="1">
      <c r="A96" s="1210"/>
      <c r="B96" s="1210"/>
      <c r="C96" s="1210"/>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564"/>
      <c r="AD96" s="560"/>
      <c r="AE96" s="587"/>
      <c r="AF96" s="587"/>
      <c r="AG96" s="587"/>
      <c r="AH96" s="587"/>
      <c r="AI96" s="587"/>
      <c r="AJ96" s="587"/>
      <c r="AK96" s="587"/>
      <c r="AL96" s="587"/>
      <c r="AM96" s="587"/>
      <c r="AN96" s="587"/>
      <c r="AO96" s="587"/>
      <c r="AP96" s="587"/>
    </row>
    <row r="97" spans="1:42" s="522" customFormat="1" ht="15" customHeight="1">
      <c r="A97" s="1210"/>
      <c r="B97" s="1210"/>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564"/>
      <c r="AD97" s="560"/>
      <c r="AE97" s="587"/>
      <c r="AF97" s="587"/>
      <c r="AG97" s="587"/>
      <c r="AH97" s="587"/>
      <c r="AI97" s="587"/>
      <c r="AJ97" s="587"/>
      <c r="AK97" s="587"/>
      <c r="AL97" s="587"/>
      <c r="AM97" s="587"/>
      <c r="AN97" s="587"/>
      <c r="AO97" s="587"/>
      <c r="AP97" s="587"/>
    </row>
    <row r="98" spans="1:42" s="522" customFormat="1" ht="15" customHeight="1">
      <c r="A98" s="1210"/>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564"/>
      <c r="AD98" s="560"/>
      <c r="AE98" s="587"/>
      <c r="AF98" s="587"/>
      <c r="AG98" s="587"/>
      <c r="AH98" s="587"/>
      <c r="AI98" s="587"/>
      <c r="AJ98" s="587"/>
      <c r="AK98" s="587"/>
      <c r="AL98" s="587"/>
      <c r="AM98" s="587"/>
      <c r="AN98" s="587"/>
      <c r="AO98" s="587"/>
      <c r="AP98" s="587"/>
    </row>
    <row r="99" spans="1:42"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2"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2" s="35" customFormat="1" ht="17.100000000000001" customHeight="1">
      <c r="G101" s="35" t="s">
        <v>13</v>
      </c>
      <c r="I101" s="35" t="s">
        <v>68</v>
      </c>
      <c r="V101" s="158"/>
    </row>
    <row r="102" spans="1:42" ht="17.100000000000001" customHeight="1">
      <c r="X102" s="469"/>
      <c r="Y102" s="43"/>
      <c r="Z102" s="43"/>
    </row>
    <row r="103" spans="1:42" s="523" customFormat="1" ht="22.5">
      <c r="A103" s="1210">
        <v>1</v>
      </c>
      <c r="B103" s="1079"/>
      <c r="C103" s="1079"/>
      <c r="D103" s="1079"/>
      <c r="E103" s="1080"/>
      <c r="F103" s="1081"/>
      <c r="G103" s="1079"/>
      <c r="H103" s="1079"/>
      <c r="I103" s="1060"/>
      <c r="J103" s="1065"/>
      <c r="K103" s="1065"/>
      <c r="L103" s="593">
        <f>mergeValue(A103)</f>
        <v>1</v>
      </c>
      <c r="M103" s="641" t="s">
        <v>20</v>
      </c>
      <c r="N103" s="580"/>
      <c r="O103" s="1302"/>
      <c r="P103" s="1303"/>
      <c r="Q103" s="1303"/>
      <c r="R103" s="1303"/>
      <c r="S103" s="1303"/>
      <c r="T103" s="1303"/>
      <c r="U103" s="1303"/>
      <c r="V103" s="1303"/>
      <c r="W103" s="1303"/>
      <c r="X103" s="1303"/>
      <c r="Y103" s="1303"/>
      <c r="Z103" s="1303"/>
      <c r="AA103" s="1304"/>
      <c r="AB103" s="630" t="s">
        <v>476</v>
      </c>
      <c r="AC103" s="585"/>
      <c r="AD103" s="585"/>
      <c r="AE103" s="585"/>
      <c r="AF103" s="585"/>
      <c r="AG103" s="585"/>
      <c r="AH103" s="585"/>
      <c r="AI103" s="585"/>
      <c r="AJ103" s="585"/>
      <c r="AK103" s="585"/>
      <c r="AL103" s="585"/>
      <c r="AM103" s="585"/>
      <c r="AN103" s="585"/>
    </row>
    <row r="104" spans="1:42" s="523" customFormat="1" ht="22.5">
      <c r="A104" s="1210"/>
      <c r="B104" s="1210">
        <v>1</v>
      </c>
      <c r="C104" s="1079"/>
      <c r="D104" s="1079"/>
      <c r="E104" s="1081"/>
      <c r="F104" s="1081"/>
      <c r="G104" s="1079"/>
      <c r="H104" s="1079"/>
      <c r="I104" s="1067"/>
      <c r="J104" s="1062"/>
      <c r="K104" s="1061"/>
      <c r="L104" s="593" t="str">
        <f>mergeValue(A104) &amp;"."&amp; mergeValue(B104)</f>
        <v>1.1</v>
      </c>
      <c r="M104" s="546" t="s">
        <v>16</v>
      </c>
      <c r="N104" s="580"/>
      <c r="O104" s="1302"/>
      <c r="P104" s="1303"/>
      <c r="Q104" s="1303"/>
      <c r="R104" s="1303"/>
      <c r="S104" s="1303"/>
      <c r="T104" s="1303"/>
      <c r="U104" s="1303"/>
      <c r="V104" s="1303"/>
      <c r="W104" s="1303"/>
      <c r="X104" s="1303"/>
      <c r="Y104" s="1303"/>
      <c r="Z104" s="1303"/>
      <c r="AA104" s="1304"/>
      <c r="AB104" s="630" t="s">
        <v>477</v>
      </c>
      <c r="AC104" s="585"/>
      <c r="AD104" s="585"/>
      <c r="AE104" s="585"/>
      <c r="AF104" s="585"/>
      <c r="AG104" s="585"/>
      <c r="AH104" s="585"/>
      <c r="AI104" s="585"/>
      <c r="AJ104" s="585"/>
      <c r="AK104" s="585"/>
      <c r="AL104" s="585"/>
      <c r="AM104" s="585"/>
      <c r="AN104" s="585"/>
    </row>
    <row r="105" spans="1:42" s="523" customFormat="1" ht="22.5">
      <c r="A105" s="1210"/>
      <c r="B105" s="1210"/>
      <c r="C105" s="1210">
        <v>1</v>
      </c>
      <c r="D105" s="1079"/>
      <c r="E105" s="1081"/>
      <c r="F105" s="1081"/>
      <c r="G105" s="1079"/>
      <c r="H105" s="1079"/>
      <c r="I105" s="1067"/>
      <c r="J105" s="1062"/>
      <c r="K105" s="1061"/>
      <c r="L105" s="593" t="str">
        <f>mergeValue(A105) &amp;"."&amp; mergeValue(B105)&amp;"."&amp; mergeValue(C105)</f>
        <v>1.1.1</v>
      </c>
      <c r="M105" s="547" t="s">
        <v>7</v>
      </c>
      <c r="N105" s="580"/>
      <c r="O105" s="1302"/>
      <c r="P105" s="1303"/>
      <c r="Q105" s="1303"/>
      <c r="R105" s="1303"/>
      <c r="S105" s="1303"/>
      <c r="T105" s="1303"/>
      <c r="U105" s="1303"/>
      <c r="V105" s="1303"/>
      <c r="W105" s="1303"/>
      <c r="X105" s="1303"/>
      <c r="Y105" s="1303"/>
      <c r="Z105" s="1303"/>
      <c r="AA105" s="1304"/>
      <c r="AB105" s="630" t="s">
        <v>633</v>
      </c>
      <c r="AC105" s="585"/>
      <c r="AD105" s="585"/>
      <c r="AE105" s="585"/>
      <c r="AF105" s="585"/>
      <c r="AG105" s="585"/>
      <c r="AH105" s="585"/>
      <c r="AI105" s="585"/>
      <c r="AJ105" s="585"/>
      <c r="AK105" s="585"/>
      <c r="AL105" s="585"/>
      <c r="AM105" s="585"/>
      <c r="AN105" s="585"/>
    </row>
    <row r="106" spans="1:42" s="523" customFormat="1" ht="22.5">
      <c r="A106" s="1210"/>
      <c r="B106" s="1210"/>
      <c r="C106" s="1210"/>
      <c r="D106" s="1210">
        <v>1</v>
      </c>
      <c r="E106" s="1081"/>
      <c r="F106" s="1081"/>
      <c r="G106" s="1079"/>
      <c r="H106" s="1079"/>
      <c r="I106" s="1067"/>
      <c r="J106" s="1062"/>
      <c r="K106" s="1061"/>
      <c r="L106" s="593" t="str">
        <f>mergeValue(A106) &amp;"."&amp; mergeValue(B106)&amp;"."&amp; mergeValue(C106)&amp;"."&amp; mergeValue(D106)</f>
        <v>1.1.1.1</v>
      </c>
      <c r="M106" s="548" t="s">
        <v>22</v>
      </c>
      <c r="N106" s="580"/>
      <c r="O106" s="1302"/>
      <c r="P106" s="1303"/>
      <c r="Q106" s="1303"/>
      <c r="R106" s="1303"/>
      <c r="S106" s="1303"/>
      <c r="T106" s="1303"/>
      <c r="U106" s="1303"/>
      <c r="V106" s="1303"/>
      <c r="W106" s="1303"/>
      <c r="X106" s="1303"/>
      <c r="Y106" s="1303"/>
      <c r="Z106" s="1303"/>
      <c r="AA106" s="1304"/>
      <c r="AB106" s="630" t="s">
        <v>634</v>
      </c>
      <c r="AC106" s="585"/>
      <c r="AD106" s="585"/>
      <c r="AE106" s="585"/>
      <c r="AF106" s="585"/>
      <c r="AG106" s="585"/>
      <c r="AH106" s="585"/>
      <c r="AI106" s="585"/>
      <c r="AJ106" s="585"/>
      <c r="AK106" s="585"/>
      <c r="AL106" s="585"/>
      <c r="AM106" s="585"/>
      <c r="AN106" s="585"/>
    </row>
    <row r="107" spans="1:42" s="523" customFormat="1" ht="0.2" customHeight="1">
      <c r="A107" s="1210"/>
      <c r="B107" s="1210"/>
      <c r="C107" s="1210"/>
      <c r="D107" s="1210"/>
      <c r="E107" s="1210">
        <v>1</v>
      </c>
      <c r="F107" s="1081"/>
      <c r="G107" s="1079"/>
      <c r="H107" s="1079"/>
      <c r="I107" s="1066"/>
      <c r="J107" s="1062"/>
      <c r="K107" s="1061"/>
      <c r="L107" s="593"/>
      <c r="M107" s="554"/>
      <c r="N107" s="581"/>
      <c r="O107" s="1306"/>
      <c r="P107" s="1326"/>
      <c r="Q107" s="1326"/>
      <c r="R107" s="1326"/>
      <c r="S107" s="1326"/>
      <c r="T107" s="1326"/>
      <c r="U107" s="1326"/>
      <c r="V107" s="1326"/>
      <c r="W107" s="1326"/>
      <c r="X107" s="1326"/>
      <c r="Y107" s="1326"/>
      <c r="Z107" s="1326"/>
      <c r="AA107" s="1327"/>
      <c r="AB107" s="630"/>
      <c r="AC107" s="585"/>
      <c r="AD107" s="585"/>
      <c r="AE107" s="585"/>
      <c r="AF107" s="585"/>
      <c r="AG107" s="585"/>
      <c r="AH107" s="585"/>
      <c r="AI107" s="585"/>
      <c r="AJ107" s="585"/>
      <c r="AK107" s="585"/>
      <c r="AL107" s="585"/>
      <c r="AM107" s="585"/>
      <c r="AN107" s="585"/>
    </row>
    <row r="108" spans="1:42" s="523" customFormat="1" ht="90">
      <c r="A108" s="1210"/>
      <c r="B108" s="1210"/>
      <c r="C108" s="1210"/>
      <c r="D108" s="1210"/>
      <c r="E108" s="1210"/>
      <c r="F108" s="1210">
        <v>1</v>
      </c>
      <c r="G108" s="1079"/>
      <c r="H108" s="1079"/>
      <c r="I108" s="1262"/>
      <c r="J108" s="1062"/>
      <c r="K108" s="1061"/>
      <c r="L108" s="593" t="str">
        <f>mergeValue(A108) &amp;"."&amp; mergeValue(B108)&amp;"."&amp; mergeValue(C108)&amp;"."&amp; mergeValue(D108)&amp;"."&amp; mergeValue(F108)</f>
        <v>1.1.1.1.1</v>
      </c>
      <c r="M108" s="555" t="s">
        <v>10</v>
      </c>
      <c r="N108" s="581"/>
      <c r="O108" s="1213"/>
      <c r="P108" s="1214"/>
      <c r="Q108" s="1214"/>
      <c r="R108" s="1214"/>
      <c r="S108" s="1214"/>
      <c r="T108" s="1214"/>
      <c r="U108" s="1214"/>
      <c r="V108" s="1214"/>
      <c r="W108" s="1214"/>
      <c r="X108" s="1214"/>
      <c r="Y108" s="1214"/>
      <c r="Z108" s="1214"/>
      <c r="AA108" s="1215"/>
      <c r="AB108" s="630" t="s">
        <v>635</v>
      </c>
      <c r="AC108" s="585"/>
      <c r="AD108" s="589" t="str">
        <f>strCheckUnique(AE108:AE113)</f>
        <v/>
      </c>
      <c r="AE108" s="585"/>
      <c r="AF108" s="589"/>
      <c r="AG108" s="585"/>
      <c r="AH108" s="585"/>
      <c r="AI108" s="585"/>
      <c r="AJ108" s="585"/>
      <c r="AK108" s="585"/>
      <c r="AL108" s="585"/>
      <c r="AM108" s="585"/>
      <c r="AN108" s="585"/>
    </row>
    <row r="109" spans="1:42" s="523" customFormat="1" ht="135">
      <c r="A109" s="1210"/>
      <c r="B109" s="1210"/>
      <c r="C109" s="1210"/>
      <c r="D109" s="1210"/>
      <c r="E109" s="1210"/>
      <c r="F109" s="1210"/>
      <c r="G109" s="1210">
        <v>1</v>
      </c>
      <c r="H109" s="1079"/>
      <c r="I109" s="1262"/>
      <c r="J109" s="1263"/>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52"/>
      <c r="X109" s="1217" t="s">
        <v>84</v>
      </c>
      <c r="Y109" s="1252"/>
      <c r="Z109" s="1217"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2" s="523" customFormat="1" ht="102.75" customHeight="1">
      <c r="A110" s="1210"/>
      <c r="B110" s="1210"/>
      <c r="C110" s="1210"/>
      <c r="D110" s="1210"/>
      <c r="E110" s="1210"/>
      <c r="F110" s="1210"/>
      <c r="G110" s="1210"/>
      <c r="H110" s="1079">
        <v>1</v>
      </c>
      <c r="I110" s="1262"/>
      <c r="J110" s="1263"/>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52"/>
      <c r="X110" s="1217"/>
      <c r="Y110" s="1252"/>
      <c r="Z110" s="1217"/>
      <c r="AA110" s="670"/>
      <c r="AB110" s="1209" t="s">
        <v>669</v>
      </c>
      <c r="AC110" s="585" t="str">
        <f>strCheckDate(O110:AA110)</f>
        <v/>
      </c>
      <c r="AD110" s="585"/>
      <c r="AE110" s="585"/>
      <c r="AF110" s="589"/>
      <c r="AG110" s="585"/>
      <c r="AH110" s="585"/>
      <c r="AI110" s="585"/>
      <c r="AJ110" s="585"/>
      <c r="AK110" s="585"/>
      <c r="AL110" s="585"/>
      <c r="AM110" s="585"/>
      <c r="AN110" s="585"/>
    </row>
    <row r="111" spans="1:42" s="523" customFormat="1" ht="0.2" customHeight="1">
      <c r="A111" s="1210"/>
      <c r="B111" s="1210"/>
      <c r="C111" s="1210"/>
      <c r="D111" s="1210"/>
      <c r="E111" s="1210"/>
      <c r="F111" s="1210"/>
      <c r="G111" s="1210"/>
      <c r="H111" s="1079"/>
      <c r="I111" s="1262"/>
      <c r="J111" s="1263"/>
      <c r="K111" s="1068"/>
      <c r="L111" s="600"/>
      <c r="M111" s="646"/>
      <c r="N111" s="646"/>
      <c r="O111" s="562"/>
      <c r="P111" s="493"/>
      <c r="Q111" s="493"/>
      <c r="R111" s="493"/>
      <c r="S111" s="493"/>
      <c r="T111" s="493"/>
      <c r="U111" s="559"/>
      <c r="V111" s="584"/>
      <c r="W111" s="1216"/>
      <c r="X111" s="1217"/>
      <c r="Y111" s="1216"/>
      <c r="Z111" s="1217"/>
      <c r="AA111" s="537"/>
      <c r="AB111" s="1209"/>
      <c r="AC111" s="585"/>
      <c r="AD111" s="585"/>
      <c r="AE111" s="585"/>
      <c r="AF111" s="589">
        <f ca="1">OFFSET(AF111,-1,0)</f>
        <v>0</v>
      </c>
      <c r="AG111" s="585"/>
      <c r="AH111" s="585"/>
      <c r="AI111" s="585"/>
      <c r="AJ111" s="585"/>
      <c r="AK111" s="585"/>
      <c r="AL111" s="585"/>
      <c r="AM111" s="585"/>
      <c r="AN111" s="585"/>
    </row>
    <row r="112" spans="1:42" s="522" customFormat="1" ht="15" customHeight="1">
      <c r="A112" s="1210"/>
      <c r="B112" s="1210"/>
      <c r="C112" s="1210"/>
      <c r="D112" s="1210"/>
      <c r="E112" s="1210"/>
      <c r="F112" s="1210"/>
      <c r="G112" s="1210"/>
      <c r="H112" s="1079"/>
      <c r="I112" s="1262"/>
      <c r="J112" s="1263"/>
      <c r="K112" s="1070"/>
      <c r="L112" s="538"/>
      <c r="M112" s="557" t="s">
        <v>41</v>
      </c>
      <c r="N112" s="551"/>
      <c r="O112" s="545"/>
      <c r="P112" s="545"/>
      <c r="Q112" s="545"/>
      <c r="R112" s="545"/>
      <c r="S112" s="545"/>
      <c r="T112" s="545"/>
      <c r="U112" s="545"/>
      <c r="V112" s="545"/>
      <c r="W112" s="563"/>
      <c r="X112" s="564"/>
      <c r="Y112" s="563"/>
      <c r="Z112" s="551"/>
      <c r="AA112" s="560"/>
      <c r="AB112" s="1209"/>
      <c r="AC112" s="587"/>
      <c r="AD112" s="587"/>
      <c r="AE112" s="587"/>
      <c r="AF112" s="587"/>
      <c r="AG112" s="587"/>
      <c r="AH112" s="587"/>
      <c r="AI112" s="587"/>
      <c r="AJ112" s="587"/>
      <c r="AK112" s="587"/>
      <c r="AL112" s="587"/>
      <c r="AM112" s="587"/>
      <c r="AN112" s="587"/>
    </row>
    <row r="113" spans="1:40" s="522" customFormat="1" ht="15" customHeight="1">
      <c r="A113" s="1210"/>
      <c r="B113" s="1210"/>
      <c r="C113" s="1210"/>
      <c r="D113" s="1210"/>
      <c r="E113" s="1210"/>
      <c r="F113" s="1210"/>
      <c r="G113" s="1079"/>
      <c r="H113" s="1079"/>
      <c r="I113" s="1262"/>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10"/>
      <c r="B114" s="1210"/>
      <c r="C114" s="1210"/>
      <c r="D114" s="1210"/>
      <c r="E114" s="1210"/>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10"/>
      <c r="B115" s="1210"/>
      <c r="C115" s="1210"/>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10"/>
      <c r="B116" s="1210"/>
      <c r="C116" s="1210"/>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10"/>
      <c r="B117" s="1210"/>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10"/>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10">
        <v>1</v>
      </c>
      <c r="B125" s="940"/>
      <c r="C125" s="940"/>
      <c r="D125" s="940"/>
      <c r="E125" s="941"/>
      <c r="F125" s="942"/>
      <c r="G125" s="942"/>
      <c r="H125" s="942"/>
      <c r="I125" s="943"/>
      <c r="J125" s="938"/>
      <c r="K125" s="945"/>
      <c r="L125" s="593">
        <f>mergeValue(A125)</f>
        <v>1</v>
      </c>
      <c r="M125" s="641" t="s">
        <v>20</v>
      </c>
      <c r="N125" s="580"/>
      <c r="O125" s="1251"/>
      <c r="P125" s="1251"/>
      <c r="Q125" s="1251"/>
      <c r="R125" s="1251"/>
      <c r="S125" s="1251"/>
      <c r="T125" s="1251"/>
      <c r="U125" s="1251"/>
      <c r="V125" s="1251"/>
      <c r="W125" s="630" t="s">
        <v>658</v>
      </c>
      <c r="X125" s="585"/>
      <c r="Y125" s="585"/>
      <c r="Z125" s="585"/>
      <c r="AA125" s="585"/>
      <c r="AB125" s="585"/>
      <c r="AC125" s="585"/>
      <c r="AD125" s="585"/>
      <c r="AE125" s="585"/>
      <c r="AF125" s="585"/>
      <c r="AG125" s="585"/>
      <c r="AH125" s="585"/>
    </row>
    <row r="126" spans="1:40" s="523" customFormat="1" ht="22.5">
      <c r="A126" s="1210"/>
      <c r="B126" s="1210">
        <v>1</v>
      </c>
      <c r="C126" s="940"/>
      <c r="D126" s="940"/>
      <c r="E126" s="942"/>
      <c r="F126" s="942"/>
      <c r="G126" s="942"/>
      <c r="H126" s="942"/>
      <c r="I126" s="937"/>
      <c r="J126" s="936"/>
      <c r="K126" s="939"/>
      <c r="L126" s="593" t="str">
        <f>mergeValue(A126) &amp;"."&amp; mergeValue(B126)</f>
        <v>1.1</v>
      </c>
      <c r="M126" s="546" t="s">
        <v>16</v>
      </c>
      <c r="N126" s="580"/>
      <c r="O126" s="1251"/>
      <c r="P126" s="1251"/>
      <c r="Q126" s="1251"/>
      <c r="R126" s="1251"/>
      <c r="S126" s="1251"/>
      <c r="T126" s="1251"/>
      <c r="U126" s="1251"/>
      <c r="V126" s="1251"/>
      <c r="W126" s="630" t="s">
        <v>477</v>
      </c>
      <c r="X126" s="585"/>
      <c r="Y126" s="585"/>
      <c r="Z126" s="585"/>
      <c r="AA126" s="585"/>
      <c r="AB126" s="585"/>
      <c r="AC126" s="585"/>
      <c r="AD126" s="585"/>
      <c r="AE126" s="585"/>
      <c r="AF126" s="585"/>
      <c r="AG126" s="585"/>
      <c r="AH126" s="585"/>
    </row>
    <row r="127" spans="1:40" s="523" customFormat="1" ht="22.5">
      <c r="A127" s="1210"/>
      <c r="B127" s="1210"/>
      <c r="C127" s="1210">
        <v>1</v>
      </c>
      <c r="D127" s="940"/>
      <c r="E127" s="942"/>
      <c r="F127" s="942"/>
      <c r="G127" s="942"/>
      <c r="H127" s="942"/>
      <c r="I127" s="944"/>
      <c r="J127" s="936"/>
      <c r="K127" s="939"/>
      <c r="L127" s="593" t="str">
        <f>mergeValue(A127) &amp;"."&amp; mergeValue(B127)&amp;"."&amp; mergeValue(C127)</f>
        <v>1.1.1</v>
      </c>
      <c r="M127" s="547" t="s">
        <v>7</v>
      </c>
      <c r="N127" s="580"/>
      <c r="O127" s="1251"/>
      <c r="P127" s="1251"/>
      <c r="Q127" s="1251"/>
      <c r="R127" s="1251"/>
      <c r="S127" s="1251"/>
      <c r="T127" s="1251"/>
      <c r="U127" s="1251"/>
      <c r="V127" s="1251"/>
      <c r="W127" s="630" t="s">
        <v>633</v>
      </c>
      <c r="X127" s="585"/>
      <c r="Y127" s="585"/>
      <c r="Z127" s="585"/>
      <c r="AA127" s="585"/>
      <c r="AB127" s="585"/>
      <c r="AC127" s="585"/>
      <c r="AD127" s="585"/>
      <c r="AE127" s="585"/>
      <c r="AF127" s="585"/>
      <c r="AG127" s="585"/>
      <c r="AH127" s="585"/>
    </row>
    <row r="128" spans="1:40" s="523" customFormat="1" ht="22.5">
      <c r="A128" s="1210"/>
      <c r="B128" s="1210"/>
      <c r="C128" s="1210"/>
      <c r="D128" s="1210">
        <v>1</v>
      </c>
      <c r="E128" s="942"/>
      <c r="F128" s="942"/>
      <c r="G128" s="942"/>
      <c r="H128" s="942"/>
      <c r="I128" s="944"/>
      <c r="J128" s="936"/>
      <c r="K128" s="939"/>
      <c r="L128" s="593" t="str">
        <f>mergeValue(A128) &amp;"."&amp; mergeValue(B128)&amp;"."&amp; mergeValue(C128)&amp;"."&amp; mergeValue(D128)</f>
        <v>1.1.1.1</v>
      </c>
      <c r="M128" s="548" t="s">
        <v>22</v>
      </c>
      <c r="N128" s="580"/>
      <c r="O128" s="1251"/>
      <c r="P128" s="1251"/>
      <c r="Q128" s="1251"/>
      <c r="R128" s="1251"/>
      <c r="S128" s="1251"/>
      <c r="T128" s="1251"/>
      <c r="U128" s="1251"/>
      <c r="V128" s="1251"/>
      <c r="W128" s="630" t="s">
        <v>634</v>
      </c>
      <c r="X128" s="585"/>
      <c r="Y128" s="585"/>
      <c r="Z128" s="585"/>
      <c r="AA128" s="585"/>
      <c r="AB128" s="585"/>
      <c r="AC128" s="585"/>
      <c r="AD128" s="585"/>
      <c r="AE128" s="585"/>
      <c r="AF128" s="585"/>
      <c r="AG128" s="585"/>
      <c r="AH128" s="585"/>
    </row>
    <row r="129" spans="1:34" s="523" customFormat="1" ht="11.25" hidden="1" customHeight="1">
      <c r="A129" s="1210"/>
      <c r="B129" s="1210"/>
      <c r="C129" s="1210"/>
      <c r="D129" s="1210"/>
      <c r="E129" s="1210">
        <v>1</v>
      </c>
      <c r="F129" s="942"/>
      <c r="G129" s="942"/>
      <c r="H129" s="940">
        <v>1</v>
      </c>
      <c r="I129" s="1210">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10"/>
      <c r="B130" s="1210"/>
      <c r="C130" s="1210"/>
      <c r="D130" s="1210"/>
      <c r="E130" s="1210"/>
      <c r="F130" s="1210">
        <v>1</v>
      </c>
      <c r="G130" s="940"/>
      <c r="H130" s="940"/>
      <c r="I130" s="1210"/>
      <c r="J130" s="1210">
        <v>1</v>
      </c>
      <c r="K130" s="948"/>
      <c r="L130" s="593" t="str">
        <f>mergeValue(A130) &amp;"."&amp; mergeValue(B130)&amp;"."&amp; mergeValue(C130)&amp;"."&amp; mergeValue(D130)&amp;"."&amp;  mergeValue(F130)</f>
        <v>1.1.1.1.1</v>
      </c>
      <c r="M130" s="555" t="s">
        <v>10</v>
      </c>
      <c r="N130" s="581"/>
      <c r="O130" s="1212"/>
      <c r="P130" s="1212"/>
      <c r="Q130" s="1212"/>
      <c r="R130" s="1212"/>
      <c r="S130" s="1212"/>
      <c r="T130" s="1212"/>
      <c r="U130" s="1212"/>
      <c r="V130" s="1212"/>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10"/>
      <c r="B131" s="1210"/>
      <c r="C131" s="1210"/>
      <c r="D131" s="1210"/>
      <c r="E131" s="1210"/>
      <c r="F131" s="1210"/>
      <c r="G131" s="940">
        <v>1</v>
      </c>
      <c r="H131" s="940"/>
      <c r="I131" s="1210"/>
      <c r="J131" s="1210"/>
      <c r="K131" s="948">
        <v>1</v>
      </c>
      <c r="L131" s="593" t="str">
        <f>mergeValue(A131) &amp;"."&amp; mergeValue(B131)&amp;"."&amp; mergeValue(C131)&amp;"."&amp; mergeValue(D131)&amp;"."&amp; mergeValue(F131)&amp;"."&amp; mergeValue(G131)</f>
        <v>1.1.1.1.1.1</v>
      </c>
      <c r="M131" s="1069"/>
      <c r="N131" s="586"/>
      <c r="O131" s="562"/>
      <c r="P131" s="562"/>
      <c r="Q131" s="1094"/>
      <c r="R131" s="1252"/>
      <c r="S131" s="1217" t="s">
        <v>84</v>
      </c>
      <c r="T131" s="1252"/>
      <c r="U131" s="1217" t="s">
        <v>85</v>
      </c>
      <c r="V131" s="578"/>
      <c r="W131" s="1209"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10"/>
      <c r="B132" s="1210"/>
      <c r="C132" s="1210"/>
      <c r="D132" s="1210"/>
      <c r="E132" s="1210"/>
      <c r="F132" s="1210"/>
      <c r="G132" s="940"/>
      <c r="H132" s="940"/>
      <c r="I132" s="1210"/>
      <c r="J132" s="1210"/>
      <c r="K132" s="948"/>
      <c r="L132" s="600"/>
      <c r="M132" s="646"/>
      <c r="N132" s="586"/>
      <c r="O132" s="562"/>
      <c r="P132" s="562"/>
      <c r="Q132" s="584" t="str">
        <f>R131 &amp; "-" &amp; T131</f>
        <v>-</v>
      </c>
      <c r="R132" s="1216"/>
      <c r="S132" s="1217"/>
      <c r="T132" s="1216"/>
      <c r="U132" s="1217"/>
      <c r="V132" s="578"/>
      <c r="W132" s="1209"/>
      <c r="X132" s="585"/>
      <c r="Y132" s="585"/>
      <c r="Z132" s="585"/>
      <c r="AA132" s="585"/>
      <c r="AB132" s="585"/>
      <c r="AC132" s="585"/>
      <c r="AD132" s="585"/>
      <c r="AE132" s="585"/>
      <c r="AF132" s="585"/>
      <c r="AG132" s="585"/>
      <c r="AH132" s="585"/>
    </row>
    <row r="133" spans="1:34" s="522" customFormat="1" ht="15" customHeight="1">
      <c r="A133" s="1210"/>
      <c r="B133" s="1210"/>
      <c r="C133" s="1210"/>
      <c r="D133" s="1210"/>
      <c r="E133" s="1210"/>
      <c r="F133" s="1210"/>
      <c r="G133" s="942"/>
      <c r="H133" s="940"/>
      <c r="I133" s="1210"/>
      <c r="J133" s="1210"/>
      <c r="K133" s="947"/>
      <c r="L133" s="538"/>
      <c r="M133" s="556" t="s">
        <v>25</v>
      </c>
      <c r="N133" s="551"/>
      <c r="O133" s="545"/>
      <c r="P133" s="545"/>
      <c r="Q133" s="545"/>
      <c r="R133" s="573"/>
      <c r="S133" s="564"/>
      <c r="T133" s="563"/>
      <c r="U133" s="551"/>
      <c r="V133" s="560"/>
      <c r="W133" s="1209"/>
      <c r="X133" s="587"/>
      <c r="Y133" s="587"/>
      <c r="Z133" s="587"/>
      <c r="AA133" s="587"/>
      <c r="AB133" s="587"/>
      <c r="AC133" s="587"/>
      <c r="AD133" s="587"/>
      <c r="AE133" s="587"/>
      <c r="AF133" s="587"/>
      <c r="AG133" s="587"/>
      <c r="AH133" s="587"/>
    </row>
    <row r="134" spans="1:34" s="522" customFormat="1" ht="15" customHeight="1">
      <c r="A134" s="1210"/>
      <c r="B134" s="1210"/>
      <c r="C134" s="1210"/>
      <c r="D134" s="1210"/>
      <c r="E134" s="1210"/>
      <c r="F134" s="942"/>
      <c r="G134" s="942"/>
      <c r="H134" s="940"/>
      <c r="I134" s="1210"/>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10"/>
      <c r="B135" s="1210"/>
      <c r="C135" s="1210"/>
      <c r="D135" s="1210"/>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10"/>
      <c r="B136" s="1210"/>
      <c r="C136" s="1210"/>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10"/>
      <c r="B137" s="1210"/>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10"/>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10">
        <v>1</v>
      </c>
      <c r="B143" s="958"/>
      <c r="C143" s="958"/>
      <c r="D143" s="958"/>
      <c r="E143" s="959"/>
      <c r="F143" s="960"/>
      <c r="G143" s="960"/>
      <c r="H143" s="960"/>
      <c r="I143" s="961"/>
      <c r="J143" s="956"/>
      <c r="K143" s="963"/>
      <c r="L143" s="593">
        <f>mergeValue(A143)</f>
        <v>1</v>
      </c>
      <c r="M143" s="641" t="s">
        <v>20</v>
      </c>
      <c r="N143" s="580"/>
      <c r="O143" s="1251"/>
      <c r="P143" s="1251"/>
      <c r="Q143" s="1251"/>
      <c r="R143" s="1251"/>
      <c r="S143" s="1251"/>
      <c r="T143" s="1251"/>
      <c r="U143" s="1251"/>
      <c r="V143" s="1251"/>
      <c r="W143" s="630" t="s">
        <v>658</v>
      </c>
      <c r="X143" s="585"/>
      <c r="Y143" s="585"/>
      <c r="Z143" s="585"/>
      <c r="AA143" s="585"/>
      <c r="AB143" s="585"/>
      <c r="AC143" s="585"/>
      <c r="AD143" s="585"/>
      <c r="AE143" s="585"/>
      <c r="AF143" s="585"/>
      <c r="AG143" s="585"/>
      <c r="AH143" s="585"/>
    </row>
    <row r="144" spans="1:34" s="523" customFormat="1" ht="22.5">
      <c r="A144" s="1210"/>
      <c r="B144" s="1210">
        <v>1</v>
      </c>
      <c r="C144" s="958"/>
      <c r="D144" s="958"/>
      <c r="E144" s="960"/>
      <c r="F144" s="960"/>
      <c r="G144" s="960"/>
      <c r="H144" s="960"/>
      <c r="I144" s="955"/>
      <c r="J144" s="954"/>
      <c r="K144" s="957"/>
      <c r="L144" s="593" t="str">
        <f>mergeValue(A144) &amp;"."&amp; mergeValue(B144)</f>
        <v>1.1</v>
      </c>
      <c r="M144" s="546" t="s">
        <v>16</v>
      </c>
      <c r="N144" s="580"/>
      <c r="O144" s="1251"/>
      <c r="P144" s="1251"/>
      <c r="Q144" s="1251"/>
      <c r="R144" s="1251"/>
      <c r="S144" s="1251"/>
      <c r="T144" s="1251"/>
      <c r="U144" s="1251"/>
      <c r="V144" s="1251"/>
      <c r="W144" s="630" t="s">
        <v>477</v>
      </c>
      <c r="X144" s="585"/>
      <c r="Y144" s="585"/>
      <c r="Z144" s="585"/>
      <c r="AA144" s="585"/>
      <c r="AB144" s="585"/>
      <c r="AC144" s="585"/>
      <c r="AD144" s="585"/>
      <c r="AE144" s="585"/>
      <c r="AF144" s="585"/>
      <c r="AG144" s="585"/>
      <c r="AH144" s="585"/>
    </row>
    <row r="145" spans="1:35" s="523" customFormat="1" ht="22.5">
      <c r="A145" s="1210"/>
      <c r="B145" s="1210"/>
      <c r="C145" s="1210">
        <v>1</v>
      </c>
      <c r="D145" s="958"/>
      <c r="E145" s="960"/>
      <c r="F145" s="960"/>
      <c r="G145" s="960"/>
      <c r="H145" s="960"/>
      <c r="I145" s="962"/>
      <c r="J145" s="954"/>
      <c r="K145" s="957"/>
      <c r="L145" s="593" t="str">
        <f>mergeValue(A145) &amp;"."&amp; mergeValue(B145)&amp;"."&amp; mergeValue(C145)</f>
        <v>1.1.1</v>
      </c>
      <c r="M145" s="547" t="s">
        <v>7</v>
      </c>
      <c r="N145" s="580"/>
      <c r="O145" s="1251"/>
      <c r="P145" s="1251"/>
      <c r="Q145" s="1251"/>
      <c r="R145" s="1251"/>
      <c r="S145" s="1251"/>
      <c r="T145" s="1251"/>
      <c r="U145" s="1251"/>
      <c r="V145" s="1251"/>
      <c r="W145" s="630" t="s">
        <v>633</v>
      </c>
      <c r="X145" s="585"/>
      <c r="Y145" s="585"/>
      <c r="Z145" s="585"/>
      <c r="AA145" s="585"/>
      <c r="AB145" s="585"/>
      <c r="AC145" s="585"/>
      <c r="AD145" s="585"/>
      <c r="AE145" s="585"/>
      <c r="AF145" s="585"/>
      <c r="AG145" s="585"/>
      <c r="AH145" s="585"/>
    </row>
    <row r="146" spans="1:35" s="523" customFormat="1" ht="22.5">
      <c r="A146" s="1210"/>
      <c r="B146" s="1210"/>
      <c r="C146" s="1210"/>
      <c r="D146" s="1210">
        <v>1</v>
      </c>
      <c r="E146" s="960"/>
      <c r="F146" s="960"/>
      <c r="G146" s="960"/>
      <c r="H146" s="960"/>
      <c r="I146" s="962"/>
      <c r="J146" s="954"/>
      <c r="K146" s="957"/>
      <c r="L146" s="593" t="str">
        <f>mergeValue(A146) &amp;"."&amp; mergeValue(B146)&amp;"."&amp; mergeValue(C146)&amp;"."&amp; mergeValue(D146)</f>
        <v>1.1.1.1</v>
      </c>
      <c r="M146" s="548" t="s">
        <v>22</v>
      </c>
      <c r="N146" s="580"/>
      <c r="O146" s="1251"/>
      <c r="P146" s="1251"/>
      <c r="Q146" s="1251"/>
      <c r="R146" s="1251"/>
      <c r="S146" s="1251"/>
      <c r="T146" s="1251"/>
      <c r="U146" s="1251"/>
      <c r="V146" s="1251"/>
      <c r="W146" s="630" t="s">
        <v>634</v>
      </c>
      <c r="X146" s="585"/>
      <c r="Y146" s="585"/>
      <c r="Z146" s="585"/>
      <c r="AA146" s="585"/>
      <c r="AB146" s="585"/>
      <c r="AC146" s="585"/>
      <c r="AD146" s="585"/>
      <c r="AE146" s="585"/>
      <c r="AF146" s="585"/>
      <c r="AG146" s="585"/>
      <c r="AH146" s="585"/>
    </row>
    <row r="147" spans="1:35" s="523" customFormat="1" ht="11.25" hidden="1" customHeight="1">
      <c r="A147" s="1210"/>
      <c r="B147" s="1210"/>
      <c r="C147" s="1210"/>
      <c r="D147" s="1210"/>
      <c r="E147" s="1210">
        <v>1</v>
      </c>
      <c r="F147" s="960"/>
      <c r="G147" s="960"/>
      <c r="H147" s="958">
        <v>1</v>
      </c>
      <c r="I147" s="1210">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10"/>
      <c r="B148" s="1210"/>
      <c r="C148" s="1210"/>
      <c r="D148" s="1210"/>
      <c r="E148" s="1210"/>
      <c r="F148" s="1210">
        <v>1</v>
      </c>
      <c r="G148" s="958"/>
      <c r="H148" s="958"/>
      <c r="I148" s="1210"/>
      <c r="J148" s="1210">
        <v>1</v>
      </c>
      <c r="K148" s="966"/>
      <c r="L148" s="593" t="str">
        <f>mergeValue(A148) &amp;"."&amp; mergeValue(B148)&amp;"."&amp; mergeValue(C148)&amp;"."&amp; mergeValue(D148)&amp;"."&amp;  mergeValue(F148)</f>
        <v>1.1.1.1.1</v>
      </c>
      <c r="M148" s="555" t="s">
        <v>10</v>
      </c>
      <c r="N148" s="581"/>
      <c r="O148" s="1212"/>
      <c r="P148" s="1212"/>
      <c r="Q148" s="1212"/>
      <c r="R148" s="1212"/>
      <c r="S148" s="1212"/>
      <c r="T148" s="1212"/>
      <c r="U148" s="1212"/>
      <c r="V148" s="1212"/>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10"/>
      <c r="B149" s="1210"/>
      <c r="C149" s="1210"/>
      <c r="D149" s="1210"/>
      <c r="E149" s="1210"/>
      <c r="F149" s="1210"/>
      <c r="G149" s="958">
        <v>1</v>
      </c>
      <c r="H149" s="958"/>
      <c r="I149" s="1210"/>
      <c r="J149" s="1210"/>
      <c r="K149" s="966">
        <v>1</v>
      </c>
      <c r="L149" s="593" t="str">
        <f>mergeValue(A149) &amp;"."&amp; mergeValue(B149)&amp;"."&amp; mergeValue(C149)&amp;"."&amp; mergeValue(D149)&amp;"."&amp; mergeValue(F149)&amp;"."&amp; mergeValue(G149)</f>
        <v>1.1.1.1.1.1</v>
      </c>
      <c r="M149" s="1069"/>
      <c r="N149" s="586"/>
      <c r="O149" s="562"/>
      <c r="P149" s="562"/>
      <c r="Q149" s="1094"/>
      <c r="R149" s="1252"/>
      <c r="S149" s="1217" t="s">
        <v>84</v>
      </c>
      <c r="T149" s="1252"/>
      <c r="U149" s="1217" t="s">
        <v>85</v>
      </c>
      <c r="V149" s="578"/>
      <c r="W149" s="1209"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10"/>
      <c r="B150" s="1210"/>
      <c r="C150" s="1210"/>
      <c r="D150" s="1210"/>
      <c r="E150" s="1210"/>
      <c r="F150" s="1210"/>
      <c r="G150" s="958"/>
      <c r="H150" s="958"/>
      <c r="I150" s="1210"/>
      <c r="J150" s="1210"/>
      <c r="K150" s="966"/>
      <c r="L150" s="600"/>
      <c r="M150" s="646"/>
      <c r="N150" s="586"/>
      <c r="O150" s="562"/>
      <c r="P150" s="562"/>
      <c r="Q150" s="584" t="str">
        <f>R149 &amp; "-" &amp; T149</f>
        <v>-</v>
      </c>
      <c r="R150" s="1216"/>
      <c r="S150" s="1217"/>
      <c r="T150" s="1216"/>
      <c r="U150" s="1217"/>
      <c r="V150" s="578"/>
      <c r="W150" s="1209"/>
      <c r="X150" s="585"/>
      <c r="Y150" s="585"/>
      <c r="Z150" s="585"/>
      <c r="AA150" s="585"/>
      <c r="AB150" s="585"/>
      <c r="AC150" s="585"/>
      <c r="AD150" s="585"/>
      <c r="AE150" s="585"/>
      <c r="AF150" s="585"/>
      <c r="AG150" s="585"/>
      <c r="AH150" s="585"/>
    </row>
    <row r="151" spans="1:35" s="522" customFormat="1" ht="15" customHeight="1">
      <c r="A151" s="1210"/>
      <c r="B151" s="1210"/>
      <c r="C151" s="1210"/>
      <c r="D151" s="1210"/>
      <c r="E151" s="1210"/>
      <c r="F151" s="1210"/>
      <c r="G151" s="960"/>
      <c r="H151" s="958"/>
      <c r="I151" s="1210"/>
      <c r="J151" s="1210"/>
      <c r="K151" s="965"/>
      <c r="L151" s="538"/>
      <c r="M151" s="556" t="s">
        <v>25</v>
      </c>
      <c r="N151" s="551"/>
      <c r="O151" s="545"/>
      <c r="P151" s="545"/>
      <c r="Q151" s="545"/>
      <c r="R151" s="573"/>
      <c r="S151" s="564"/>
      <c r="T151" s="563"/>
      <c r="U151" s="551"/>
      <c r="V151" s="560"/>
      <c r="W151" s="1209"/>
      <c r="X151" s="587"/>
      <c r="Y151" s="587"/>
      <c r="Z151" s="587"/>
      <c r="AA151" s="587"/>
      <c r="AB151" s="587"/>
      <c r="AC151" s="587"/>
      <c r="AD151" s="587"/>
      <c r="AE151" s="587"/>
      <c r="AF151" s="587"/>
      <c r="AG151" s="587"/>
      <c r="AH151" s="587"/>
    </row>
    <row r="152" spans="1:35" s="522" customFormat="1" ht="15" customHeight="1">
      <c r="A152" s="1210"/>
      <c r="B152" s="1210"/>
      <c r="C152" s="1210"/>
      <c r="D152" s="1210"/>
      <c r="E152" s="1210"/>
      <c r="F152" s="960"/>
      <c r="G152" s="960"/>
      <c r="H152" s="958"/>
      <c r="I152" s="1210"/>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10"/>
      <c r="B153" s="1210"/>
      <c r="C153" s="1210"/>
      <c r="D153" s="1210"/>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10"/>
      <c r="B154" s="1210"/>
      <c r="C154" s="1210"/>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0"/>
      <c r="B155" s="1210"/>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10"/>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10">
        <v>1</v>
      </c>
      <c r="B161" s="901"/>
      <c r="C161" s="901"/>
      <c r="D161" s="901"/>
      <c r="E161" s="902"/>
      <c r="F161" s="903"/>
      <c r="G161" s="903"/>
      <c r="H161" s="903"/>
      <c r="I161" s="904"/>
      <c r="J161" s="899"/>
      <c r="K161" s="906"/>
      <c r="L161" s="593">
        <f>mergeValue(A161)</f>
        <v>1</v>
      </c>
      <c r="M161" s="641" t="s">
        <v>20</v>
      </c>
      <c r="N161" s="580"/>
      <c r="O161" s="1302"/>
      <c r="P161" s="1303"/>
      <c r="Q161" s="1303"/>
      <c r="R161" s="1303"/>
      <c r="S161" s="1303"/>
      <c r="T161" s="1303"/>
      <c r="U161" s="1303"/>
      <c r="V161" s="1304"/>
      <c r="W161" s="630" t="s">
        <v>476</v>
      </c>
      <c r="X161" s="585"/>
      <c r="Y161" s="585"/>
      <c r="Z161" s="585"/>
      <c r="AA161" s="585"/>
      <c r="AB161" s="585"/>
      <c r="AC161" s="585"/>
      <c r="AD161" s="585"/>
      <c r="AE161" s="585"/>
      <c r="AF161" s="585"/>
      <c r="AG161" s="585"/>
    </row>
    <row r="162" spans="1:33" s="523" customFormat="1" ht="22.5">
      <c r="A162" s="1210"/>
      <c r="B162" s="1210">
        <v>1</v>
      </c>
      <c r="C162" s="901"/>
      <c r="D162" s="901"/>
      <c r="E162" s="903"/>
      <c r="F162" s="903"/>
      <c r="G162" s="903"/>
      <c r="H162" s="903"/>
      <c r="I162" s="898"/>
      <c r="J162" s="897"/>
      <c r="K162" s="900"/>
      <c r="L162" s="593" t="str">
        <f>mergeValue(A162) &amp;"."&amp; mergeValue(B162)</f>
        <v>1.1</v>
      </c>
      <c r="M162" s="546" t="s">
        <v>16</v>
      </c>
      <c r="N162" s="580"/>
      <c r="O162" s="1302"/>
      <c r="P162" s="1303"/>
      <c r="Q162" s="1303"/>
      <c r="R162" s="1303"/>
      <c r="S162" s="1303"/>
      <c r="T162" s="1303"/>
      <c r="U162" s="1303"/>
      <c r="V162" s="1304"/>
      <c r="W162" s="630" t="s">
        <v>477</v>
      </c>
      <c r="X162" s="585"/>
      <c r="Y162" s="585"/>
      <c r="Z162" s="585"/>
      <c r="AA162" s="585"/>
      <c r="AB162" s="585"/>
      <c r="AC162" s="585"/>
      <c r="AD162" s="585"/>
      <c r="AE162" s="585"/>
      <c r="AF162" s="585"/>
      <c r="AG162" s="585"/>
    </row>
    <row r="163" spans="1:33" s="523" customFormat="1" ht="22.5">
      <c r="A163" s="1210"/>
      <c r="B163" s="1210"/>
      <c r="C163" s="1210">
        <v>1</v>
      </c>
      <c r="D163" s="901"/>
      <c r="E163" s="903"/>
      <c r="F163" s="903"/>
      <c r="G163" s="903"/>
      <c r="H163" s="903"/>
      <c r="I163" s="905"/>
      <c r="J163" s="897"/>
      <c r="K163" s="900"/>
      <c r="L163" s="593" t="str">
        <f>mergeValue(A163) &amp;"."&amp; mergeValue(B163)&amp;"."&amp; mergeValue(C163)</f>
        <v>1.1.1</v>
      </c>
      <c r="M163" s="547" t="s">
        <v>7</v>
      </c>
      <c r="N163" s="580"/>
      <c r="O163" s="1302"/>
      <c r="P163" s="1303"/>
      <c r="Q163" s="1303"/>
      <c r="R163" s="1303"/>
      <c r="S163" s="1303"/>
      <c r="T163" s="1303"/>
      <c r="U163" s="1303"/>
      <c r="V163" s="1304"/>
      <c r="W163" s="630" t="s">
        <v>633</v>
      </c>
      <c r="X163" s="585"/>
      <c r="Y163" s="585"/>
      <c r="Z163" s="585"/>
      <c r="AA163" s="585"/>
      <c r="AB163" s="585"/>
      <c r="AC163" s="585"/>
      <c r="AD163" s="585"/>
      <c r="AE163" s="585"/>
      <c r="AF163" s="585"/>
      <c r="AG163" s="585"/>
    </row>
    <row r="164" spans="1:33" s="523" customFormat="1" ht="22.5">
      <c r="A164" s="1210"/>
      <c r="B164" s="1210"/>
      <c r="C164" s="1210"/>
      <c r="D164" s="1210">
        <v>1</v>
      </c>
      <c r="E164" s="903"/>
      <c r="F164" s="903"/>
      <c r="G164" s="903"/>
      <c r="H164" s="903"/>
      <c r="I164" s="905"/>
      <c r="J164" s="897"/>
      <c r="K164" s="900"/>
      <c r="L164" s="593" t="str">
        <f>mergeValue(A164) &amp;"."&amp; mergeValue(B164)&amp;"."&amp; mergeValue(C164)&amp;"."&amp; mergeValue(D164)</f>
        <v>1.1.1.1</v>
      </c>
      <c r="M164" s="548" t="s">
        <v>22</v>
      </c>
      <c r="N164" s="580"/>
      <c r="O164" s="1302"/>
      <c r="P164" s="1303"/>
      <c r="Q164" s="1303"/>
      <c r="R164" s="1303"/>
      <c r="S164" s="1303"/>
      <c r="T164" s="1303"/>
      <c r="U164" s="1303"/>
      <c r="V164" s="1304"/>
      <c r="W164" s="630" t="s">
        <v>634</v>
      </c>
      <c r="X164" s="585"/>
      <c r="Y164" s="585"/>
      <c r="Z164" s="585"/>
      <c r="AA164" s="585"/>
      <c r="AB164" s="585"/>
      <c r="AC164" s="585"/>
      <c r="AD164" s="585"/>
      <c r="AE164" s="585"/>
      <c r="AF164" s="585"/>
      <c r="AG164" s="585"/>
    </row>
    <row r="165" spans="1:33" s="523" customFormat="1" ht="101.25">
      <c r="A165" s="1210"/>
      <c r="B165" s="1210"/>
      <c r="C165" s="1210"/>
      <c r="D165" s="1210"/>
      <c r="E165" s="1210">
        <v>1</v>
      </c>
      <c r="F165" s="903"/>
      <c r="G165" s="903"/>
      <c r="H165" s="901">
        <v>1</v>
      </c>
      <c r="I165" s="1210">
        <v>1</v>
      </c>
      <c r="J165" s="903"/>
      <c r="K165" s="908"/>
      <c r="L165" s="593" t="str">
        <f>mergeValue(A165) &amp;"."&amp; mergeValue(B165)&amp;"."&amp; mergeValue(C165)&amp;"."&amp; mergeValue(D165)&amp;"."&amp; mergeValue(E165)</f>
        <v>1.1.1.1.1</v>
      </c>
      <c r="M165" s="554" t="s">
        <v>9</v>
      </c>
      <c r="N165" s="581"/>
      <c r="O165" s="1213"/>
      <c r="P165" s="1214"/>
      <c r="Q165" s="1214"/>
      <c r="R165" s="1214"/>
      <c r="S165" s="1214"/>
      <c r="T165" s="1214"/>
      <c r="U165" s="1214"/>
      <c r="V165" s="1215"/>
      <c r="W165" s="630" t="s">
        <v>638</v>
      </c>
      <c r="X165" s="585"/>
      <c r="Y165" s="585"/>
      <c r="Z165" s="585"/>
      <c r="AA165" s="585"/>
      <c r="AB165" s="585"/>
      <c r="AC165" s="585"/>
      <c r="AD165" s="585"/>
      <c r="AE165" s="585"/>
      <c r="AF165" s="585"/>
      <c r="AG165" s="585"/>
    </row>
    <row r="166" spans="1:33" s="523" customFormat="1" ht="90">
      <c r="A166" s="1210"/>
      <c r="B166" s="1210"/>
      <c r="C166" s="1210"/>
      <c r="D166" s="1210"/>
      <c r="E166" s="1210"/>
      <c r="F166" s="1210">
        <v>1</v>
      </c>
      <c r="G166" s="901"/>
      <c r="H166" s="901"/>
      <c r="I166" s="1210"/>
      <c r="J166" s="1210">
        <v>1</v>
      </c>
      <c r="K166" s="909"/>
      <c r="L166" s="593" t="str">
        <f>mergeValue(A166) &amp;"."&amp; mergeValue(B166)&amp;"."&amp; mergeValue(C166)&amp;"."&amp; mergeValue(D166)&amp;"."&amp; mergeValue(E166)&amp;"."&amp; mergeValue(F166)</f>
        <v>1.1.1.1.1.1</v>
      </c>
      <c r="M166" s="555" t="s">
        <v>10</v>
      </c>
      <c r="N166" s="581"/>
      <c r="O166" s="1213"/>
      <c r="P166" s="1214"/>
      <c r="Q166" s="1214"/>
      <c r="R166" s="1214"/>
      <c r="S166" s="1214"/>
      <c r="T166" s="1214"/>
      <c r="U166" s="1214"/>
      <c r="V166" s="1215"/>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10"/>
      <c r="B167" s="1210"/>
      <c r="C167" s="1210"/>
      <c r="D167" s="1210"/>
      <c r="E167" s="1210"/>
      <c r="F167" s="1210"/>
      <c r="G167" s="901">
        <v>1</v>
      </c>
      <c r="H167" s="901"/>
      <c r="I167" s="1210"/>
      <c r="J167" s="1210"/>
      <c r="K167" s="909">
        <v>1</v>
      </c>
      <c r="L167" s="593" t="str">
        <f>mergeValue(A167) &amp;"."&amp; mergeValue(B167)&amp;"."&amp; mergeValue(C167)&amp;"."&amp; mergeValue(D167)&amp;"."&amp; mergeValue(E167)&amp;"."&amp; mergeValue(F167)&amp;"."&amp; mergeValue(G167)</f>
        <v>1.1.1.1.1.1.1</v>
      </c>
      <c r="M167" s="1069"/>
      <c r="N167" s="586"/>
      <c r="O167" s="1078"/>
      <c r="P167" s="562"/>
      <c r="Q167" s="562"/>
      <c r="R167" s="1252"/>
      <c r="S167" s="1217" t="s">
        <v>84</v>
      </c>
      <c r="T167" s="1252"/>
      <c r="U167" s="1217" t="s">
        <v>84</v>
      </c>
      <c r="V167" s="578"/>
      <c r="W167" s="1209"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10"/>
      <c r="B168" s="1210"/>
      <c r="C168" s="1210"/>
      <c r="D168" s="1210"/>
      <c r="E168" s="1210"/>
      <c r="F168" s="1210"/>
      <c r="G168" s="901"/>
      <c r="H168" s="901"/>
      <c r="I168" s="1210"/>
      <c r="J168" s="1210"/>
      <c r="K168" s="909"/>
      <c r="L168" s="600"/>
      <c r="M168" s="646"/>
      <c r="N168" s="586"/>
      <c r="O168" s="584"/>
      <c r="P168" s="562"/>
      <c r="Q168" s="584" t="str">
        <f>R167 &amp; "-" &amp; T167</f>
        <v>-</v>
      </c>
      <c r="R168" s="1216"/>
      <c r="S168" s="1217"/>
      <c r="T168" s="1216"/>
      <c r="U168" s="1217"/>
      <c r="V168" s="578"/>
      <c r="W168" s="1209"/>
      <c r="X168" s="585"/>
      <c r="Y168" s="585"/>
      <c r="Z168" s="585"/>
      <c r="AA168" s="585"/>
      <c r="AB168" s="585"/>
      <c r="AC168" s="585"/>
      <c r="AD168" s="585"/>
      <c r="AE168" s="585"/>
      <c r="AF168" s="585"/>
      <c r="AG168" s="585"/>
    </row>
    <row r="169" spans="1:33" s="522" customFormat="1" ht="15" customHeight="1">
      <c r="A169" s="1210"/>
      <c r="B169" s="1210"/>
      <c r="C169" s="1210"/>
      <c r="D169" s="1210"/>
      <c r="E169" s="1210"/>
      <c r="F169" s="1210"/>
      <c r="G169" s="903"/>
      <c r="H169" s="901"/>
      <c r="I169" s="1210"/>
      <c r="J169" s="1210"/>
      <c r="K169" s="908"/>
      <c r="L169" s="538"/>
      <c r="M169" s="557" t="s">
        <v>25</v>
      </c>
      <c r="N169" s="551"/>
      <c r="O169" s="545"/>
      <c r="P169" s="545"/>
      <c r="Q169" s="545"/>
      <c r="R169" s="573"/>
      <c r="S169" s="564"/>
      <c r="T169" s="563"/>
      <c r="U169" s="551"/>
      <c r="V169" s="560"/>
      <c r="W169" s="1209"/>
      <c r="X169" s="587"/>
      <c r="Y169" s="587"/>
      <c r="Z169" s="587"/>
      <c r="AA169" s="587"/>
      <c r="AB169" s="587"/>
      <c r="AC169" s="587"/>
      <c r="AD169" s="587"/>
      <c r="AE169" s="587"/>
      <c r="AF169" s="587"/>
      <c r="AG169" s="587"/>
    </row>
    <row r="170" spans="1:33" s="522" customFormat="1" ht="15" customHeight="1">
      <c r="A170" s="1210"/>
      <c r="B170" s="1210"/>
      <c r="C170" s="1210"/>
      <c r="D170" s="1210"/>
      <c r="E170" s="1210"/>
      <c r="F170" s="903"/>
      <c r="G170" s="903"/>
      <c r="H170" s="901"/>
      <c r="I170" s="1210"/>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10"/>
      <c r="B171" s="1210"/>
      <c r="C171" s="1210"/>
      <c r="D171" s="1210"/>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0"/>
      <c r="B172" s="1210"/>
      <c r="C172" s="1210"/>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0"/>
      <c r="B173" s="1210"/>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10"/>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10">
        <v>1</v>
      </c>
      <c r="B179" s="980"/>
      <c r="C179" s="980"/>
      <c r="D179" s="980"/>
      <c r="E179" s="980"/>
      <c r="F179" s="980"/>
      <c r="G179" s="981"/>
      <c r="H179" s="981"/>
      <c r="I179" s="983"/>
      <c r="J179" s="975"/>
      <c r="K179" s="975"/>
      <c r="L179" s="724">
        <f>mergeValue(A179)</f>
        <v>1</v>
      </c>
      <c r="M179" s="641" t="s">
        <v>20</v>
      </c>
      <c r="N179" s="716"/>
      <c r="O179" s="1302"/>
      <c r="P179" s="1303"/>
      <c r="Q179" s="1303"/>
      <c r="R179" s="1303"/>
      <c r="S179" s="1303"/>
      <c r="T179" s="1303"/>
      <c r="U179" s="1303"/>
      <c r="V179" s="1303"/>
      <c r="W179" s="1304"/>
      <c r="X179" s="717" t="s">
        <v>476</v>
      </c>
      <c r="Y179" s="719"/>
      <c r="Z179" s="719"/>
      <c r="AA179" s="719"/>
      <c r="AB179" s="719"/>
      <c r="AC179" s="719"/>
      <c r="AD179" s="719"/>
      <c r="AE179" s="719"/>
      <c r="AF179" s="719"/>
      <c r="AG179" s="719"/>
    </row>
    <row r="180" spans="1:47" s="685" customFormat="1" ht="22.5">
      <c r="A180" s="1210"/>
      <c r="B180" s="1210">
        <v>1</v>
      </c>
      <c r="C180" s="980"/>
      <c r="D180" s="980"/>
      <c r="E180" s="980"/>
      <c r="F180" s="980"/>
      <c r="G180" s="985"/>
      <c r="H180" s="982"/>
      <c r="I180" s="987"/>
      <c r="J180" s="972"/>
      <c r="K180" s="971"/>
      <c r="L180" s="724" t="str">
        <f>mergeValue(A180) &amp;"."&amp; mergeValue(B180)</f>
        <v>1.1</v>
      </c>
      <c r="M180" s="692" t="s">
        <v>16</v>
      </c>
      <c r="N180" s="716"/>
      <c r="O180" s="1302"/>
      <c r="P180" s="1303"/>
      <c r="Q180" s="1303"/>
      <c r="R180" s="1303"/>
      <c r="S180" s="1303"/>
      <c r="T180" s="1303"/>
      <c r="U180" s="1303"/>
      <c r="V180" s="1303"/>
      <c r="W180" s="1304"/>
      <c r="X180" s="717" t="s">
        <v>477</v>
      </c>
      <c r="Y180" s="719"/>
      <c r="Z180" s="719"/>
      <c r="AA180" s="719"/>
      <c r="AB180" s="719"/>
      <c r="AC180" s="719"/>
      <c r="AD180" s="719"/>
      <c r="AE180" s="719"/>
      <c r="AF180" s="719"/>
      <c r="AG180" s="719"/>
    </row>
    <row r="181" spans="1:47" s="685" customFormat="1" ht="22.5">
      <c r="A181" s="1210"/>
      <c r="B181" s="1210"/>
      <c r="C181" s="1210">
        <v>1</v>
      </c>
      <c r="D181" s="980"/>
      <c r="E181" s="980"/>
      <c r="F181" s="980"/>
      <c r="G181" s="985"/>
      <c r="H181" s="982"/>
      <c r="I181" s="988"/>
      <c r="J181" s="972"/>
      <c r="K181" s="971"/>
      <c r="L181" s="724" t="str">
        <f>mergeValue(A181) &amp;"."&amp; mergeValue(B181)&amp;"."&amp; mergeValue(C181)</f>
        <v>1.1.1</v>
      </c>
      <c r="M181" s="693" t="s">
        <v>7</v>
      </c>
      <c r="N181" s="716"/>
      <c r="O181" s="1302"/>
      <c r="P181" s="1303"/>
      <c r="Q181" s="1303"/>
      <c r="R181" s="1303"/>
      <c r="S181" s="1303"/>
      <c r="T181" s="1303"/>
      <c r="U181" s="1303"/>
      <c r="V181" s="1303"/>
      <c r="W181" s="1304"/>
      <c r="X181" s="717" t="s">
        <v>633</v>
      </c>
      <c r="Y181" s="719"/>
      <c r="Z181" s="719"/>
      <c r="AA181" s="719"/>
      <c r="AB181" s="719"/>
      <c r="AC181" s="719"/>
      <c r="AD181" s="719"/>
      <c r="AE181" s="719"/>
      <c r="AF181" s="719"/>
      <c r="AG181" s="719"/>
    </row>
    <row r="182" spans="1:47" s="685" customFormat="1" ht="22.5">
      <c r="A182" s="1210"/>
      <c r="B182" s="1210"/>
      <c r="C182" s="1210"/>
      <c r="D182" s="1210">
        <v>1</v>
      </c>
      <c r="E182" s="980"/>
      <c r="F182" s="980"/>
      <c r="G182" s="985"/>
      <c r="H182" s="982"/>
      <c r="I182" s="988"/>
      <c r="J182" s="986"/>
      <c r="K182" s="971"/>
      <c r="L182" s="724" t="str">
        <f>mergeValue(A182) &amp;"."&amp; mergeValue(B182)&amp;"."&amp; mergeValue(C182)&amp;"."&amp; mergeValue(D182)</f>
        <v>1.1.1.1</v>
      </c>
      <c r="M182" s="694" t="s">
        <v>22</v>
      </c>
      <c r="N182" s="716"/>
      <c r="O182" s="1302"/>
      <c r="P182" s="1303"/>
      <c r="Q182" s="1303"/>
      <c r="R182" s="1303"/>
      <c r="S182" s="1303"/>
      <c r="T182" s="1303"/>
      <c r="U182" s="1303"/>
      <c r="V182" s="1303"/>
      <c r="W182" s="1304"/>
      <c r="X182" s="717" t="s">
        <v>687</v>
      </c>
      <c r="Y182" s="719"/>
      <c r="Z182" s="719"/>
      <c r="AA182" s="719"/>
      <c r="AB182" s="719"/>
      <c r="AC182" s="719"/>
      <c r="AD182" s="719"/>
      <c r="AE182" s="719"/>
      <c r="AF182" s="719"/>
      <c r="AG182" s="719"/>
    </row>
    <row r="183" spans="1:47" s="685" customFormat="1" ht="56.25" customHeight="1">
      <c r="A183" s="1210"/>
      <c r="B183" s="1210"/>
      <c r="C183" s="1210"/>
      <c r="D183" s="1210"/>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10"/>
      <c r="B184" s="1210"/>
      <c r="C184" s="1210"/>
      <c r="D184" s="1210"/>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10"/>
      <c r="B185" s="1210"/>
      <c r="C185" s="1210"/>
      <c r="D185" s="1210"/>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10"/>
      <c r="B186" s="1210"/>
      <c r="C186" s="1210"/>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0"/>
      <c r="B187" s="1210"/>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10"/>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10">
        <v>1</v>
      </c>
      <c r="B193" s="1015"/>
      <c r="C193" s="1015"/>
      <c r="D193" s="1015"/>
      <c r="E193" s="1015"/>
      <c r="F193" s="1008"/>
      <c r="G193" s="1014"/>
      <c r="H193" s="1014"/>
      <c r="I193" s="996"/>
      <c r="J193" s="995"/>
      <c r="K193" s="995"/>
      <c r="L193" s="724">
        <f>mergeValue(A193)</f>
        <v>1</v>
      </c>
      <c r="M193" s="641" t="s">
        <v>20</v>
      </c>
      <c r="N193" s="1299"/>
      <c r="O193" s="1300"/>
      <c r="P193" s="1300"/>
      <c r="Q193" s="1300"/>
      <c r="R193" s="1300"/>
      <c r="S193" s="1300"/>
      <c r="T193" s="1300"/>
      <c r="U193" s="1300"/>
      <c r="V193" s="1300"/>
      <c r="W193" s="1300"/>
      <c r="X193" s="1300"/>
      <c r="Y193" s="1300"/>
      <c r="Z193" s="1300"/>
      <c r="AA193" s="1300"/>
      <c r="AB193" s="1300"/>
      <c r="AC193" s="1300"/>
      <c r="AD193" s="1300"/>
      <c r="AE193" s="1300"/>
      <c r="AF193" s="1301"/>
      <c r="AG193" s="717" t="s">
        <v>476</v>
      </c>
      <c r="AH193" s="719"/>
      <c r="AI193" s="719"/>
      <c r="AJ193" s="719"/>
      <c r="AK193" s="719"/>
      <c r="AL193" s="719"/>
      <c r="AM193" s="719"/>
      <c r="AN193" s="719"/>
      <c r="AO193" s="719"/>
      <c r="AP193" s="719"/>
      <c r="AQ193" s="719"/>
      <c r="AR193" s="719"/>
    </row>
    <row r="194" spans="1:46" s="685" customFormat="1" ht="22.5">
      <c r="A194" s="1210"/>
      <c r="B194" s="1210">
        <v>1</v>
      </c>
      <c r="C194" s="1015"/>
      <c r="D194" s="1015"/>
      <c r="E194" s="1015"/>
      <c r="F194" s="1008"/>
      <c r="G194" s="1017"/>
      <c r="H194" s="1018"/>
      <c r="I194" s="997"/>
      <c r="J194" s="992"/>
      <c r="K194" s="990"/>
      <c r="L194" s="724" t="str">
        <f>mergeValue(A194) &amp;"."&amp; mergeValue(B194)</f>
        <v>1.1</v>
      </c>
      <c r="M194" s="692" t="s">
        <v>16</v>
      </c>
      <c r="N194" s="1296"/>
      <c r="O194" s="1297"/>
      <c r="P194" s="1297"/>
      <c r="Q194" s="1297"/>
      <c r="R194" s="1297"/>
      <c r="S194" s="1297"/>
      <c r="T194" s="1297"/>
      <c r="U194" s="1297"/>
      <c r="V194" s="1297"/>
      <c r="W194" s="1297"/>
      <c r="X194" s="1297"/>
      <c r="Y194" s="1297"/>
      <c r="Z194" s="1297"/>
      <c r="AA194" s="1297"/>
      <c r="AB194" s="1297"/>
      <c r="AC194" s="1297"/>
      <c r="AD194" s="1297"/>
      <c r="AE194" s="1297"/>
      <c r="AF194" s="1298"/>
      <c r="AG194" s="717" t="s">
        <v>477</v>
      </c>
      <c r="AH194" s="719"/>
      <c r="AI194" s="719"/>
      <c r="AJ194" s="719"/>
      <c r="AK194" s="719"/>
      <c r="AL194" s="719"/>
      <c r="AM194" s="719"/>
      <c r="AN194" s="719"/>
      <c r="AO194" s="719"/>
      <c r="AP194" s="719"/>
      <c r="AQ194" s="719"/>
      <c r="AR194" s="719"/>
    </row>
    <row r="195" spans="1:46" s="685" customFormat="1" ht="22.5">
      <c r="A195" s="1210"/>
      <c r="B195" s="1210"/>
      <c r="C195" s="1210">
        <v>1</v>
      </c>
      <c r="D195" s="1015"/>
      <c r="E195" s="1015"/>
      <c r="F195" s="1008"/>
      <c r="G195" s="1017"/>
      <c r="H195" s="1018"/>
      <c r="I195" s="997"/>
      <c r="J195" s="992"/>
      <c r="K195" s="990"/>
      <c r="L195" s="724" t="str">
        <f>mergeValue(A195) &amp;"."&amp; mergeValue(B195)&amp;"."&amp; mergeValue(C195)</f>
        <v>1.1.1</v>
      </c>
      <c r="M195" s="693" t="s">
        <v>7</v>
      </c>
      <c r="N195" s="1296"/>
      <c r="O195" s="1297"/>
      <c r="P195" s="1297"/>
      <c r="Q195" s="1297"/>
      <c r="R195" s="1297"/>
      <c r="S195" s="1297"/>
      <c r="T195" s="1297"/>
      <c r="U195" s="1297"/>
      <c r="V195" s="1297"/>
      <c r="W195" s="1297"/>
      <c r="X195" s="1297"/>
      <c r="Y195" s="1297"/>
      <c r="Z195" s="1297"/>
      <c r="AA195" s="1297"/>
      <c r="AB195" s="1297"/>
      <c r="AC195" s="1297"/>
      <c r="AD195" s="1297"/>
      <c r="AE195" s="1297"/>
      <c r="AF195" s="1298"/>
      <c r="AG195" s="717" t="s">
        <v>633</v>
      </c>
      <c r="AH195" s="719"/>
      <c r="AI195" s="719"/>
      <c r="AJ195" s="719"/>
      <c r="AK195" s="719"/>
      <c r="AL195" s="719"/>
      <c r="AM195" s="719"/>
      <c r="AN195" s="719"/>
      <c r="AO195" s="719"/>
      <c r="AP195" s="719"/>
      <c r="AQ195" s="719"/>
      <c r="AR195" s="719"/>
    </row>
    <row r="196" spans="1:46" s="685" customFormat="1" ht="15" customHeight="1">
      <c r="A196" s="1210"/>
      <c r="B196" s="1210"/>
      <c r="C196" s="1210"/>
      <c r="D196" s="1210">
        <v>1</v>
      </c>
      <c r="E196" s="1015"/>
      <c r="F196" s="1008"/>
      <c r="G196" s="1017"/>
      <c r="H196" s="1018"/>
      <c r="I196" s="997"/>
      <c r="J196" s="992"/>
      <c r="K196" s="990"/>
      <c r="L196" s="724" t="str">
        <f>mergeValue(A196) &amp;"."&amp; mergeValue(B196)&amp;"."&amp; mergeValue(C196)&amp;"."&amp; mergeValue(D196)</f>
        <v>1.1.1.1</v>
      </c>
      <c r="M196" s="694" t="s">
        <v>22</v>
      </c>
      <c r="N196" s="1296"/>
      <c r="O196" s="1297"/>
      <c r="P196" s="1297"/>
      <c r="Q196" s="1297"/>
      <c r="R196" s="1297"/>
      <c r="S196" s="1297"/>
      <c r="T196" s="1297"/>
      <c r="U196" s="1297"/>
      <c r="V196" s="1297"/>
      <c r="W196" s="1297"/>
      <c r="X196" s="1297"/>
      <c r="Y196" s="1297"/>
      <c r="Z196" s="1297"/>
      <c r="AA196" s="1297"/>
      <c r="AB196" s="1297"/>
      <c r="AC196" s="1297"/>
      <c r="AD196" s="1297"/>
      <c r="AE196" s="1297"/>
      <c r="AF196" s="1298"/>
      <c r="AG196" s="717" t="s">
        <v>680</v>
      </c>
      <c r="AH196" s="719"/>
      <c r="AI196" s="719"/>
      <c r="AJ196" s="719"/>
      <c r="AK196" s="719"/>
      <c r="AL196" s="719"/>
      <c r="AM196" s="719"/>
      <c r="AN196" s="719"/>
      <c r="AO196" s="719"/>
      <c r="AP196" s="719"/>
      <c r="AQ196" s="719"/>
      <c r="AR196" s="719"/>
    </row>
    <row r="197" spans="1:46" s="685" customFormat="1" ht="17.100000000000001" customHeight="1">
      <c r="A197" s="1210"/>
      <c r="B197" s="1210"/>
      <c r="C197" s="1210"/>
      <c r="D197" s="1210"/>
      <c r="E197" s="1210">
        <v>1</v>
      </c>
      <c r="F197" s="1008"/>
      <c r="G197" s="1017"/>
      <c r="H197" s="1018"/>
      <c r="I197" s="1019"/>
      <c r="J197" s="1009"/>
      <c r="K197" s="1164"/>
      <c r="L197" s="1271" t="str">
        <f>mergeValue(A197) &amp;"."&amp; mergeValue(B197)&amp;"."&amp; mergeValue(C197)&amp;"."&amp; mergeValue(D197)&amp;"."&amp; mergeValue(E197)</f>
        <v>1.1.1.1.1</v>
      </c>
      <c r="M197" s="1272"/>
      <c r="N197" s="1217" t="s">
        <v>85</v>
      </c>
      <c r="O197" s="1279"/>
      <c r="P197" s="1277">
        <v>1</v>
      </c>
      <c r="Q197" s="1329"/>
      <c r="R197" s="1217" t="s">
        <v>85</v>
      </c>
      <c r="S197" s="1279"/>
      <c r="T197" s="1277">
        <v>1</v>
      </c>
      <c r="U197" s="1329"/>
      <c r="V197" s="1217" t="s">
        <v>85</v>
      </c>
      <c r="W197" s="701"/>
      <c r="X197" s="689">
        <v>1</v>
      </c>
      <c r="Y197" s="1096"/>
      <c r="Z197" s="671"/>
      <c r="AA197" s="671"/>
      <c r="AB197" s="1252"/>
      <c r="AC197" s="1217" t="s">
        <v>84</v>
      </c>
      <c r="AD197" s="1252"/>
      <c r="AE197" s="1217" t="s">
        <v>84</v>
      </c>
      <c r="AF197" s="715"/>
      <c r="AG197" s="1274"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10"/>
      <c r="B198" s="1210"/>
      <c r="C198" s="1210"/>
      <c r="D198" s="1210"/>
      <c r="E198" s="1210"/>
      <c r="F198" s="1008"/>
      <c r="G198" s="1017"/>
      <c r="H198" s="1018"/>
      <c r="I198" s="1019"/>
      <c r="J198" s="1009"/>
      <c r="K198" s="1164"/>
      <c r="L198" s="1271"/>
      <c r="M198" s="1272"/>
      <c r="N198" s="1217"/>
      <c r="O198" s="1279"/>
      <c r="P198" s="1277"/>
      <c r="Q198" s="1329"/>
      <c r="R198" s="1217"/>
      <c r="S198" s="1279"/>
      <c r="T198" s="1277"/>
      <c r="U198" s="1329"/>
      <c r="V198" s="1217"/>
      <c r="W198" s="726"/>
      <c r="X198" s="705"/>
      <c r="Y198" s="705"/>
      <c r="Z198" s="707"/>
      <c r="AA198" s="603" t="str">
        <f>AB197 &amp; "-" &amp; AD197</f>
        <v>-</v>
      </c>
      <c r="AB198" s="1216"/>
      <c r="AC198" s="1217"/>
      <c r="AD198" s="1216"/>
      <c r="AE198" s="1217"/>
      <c r="AF198" s="673"/>
      <c r="AG198" s="1275"/>
      <c r="AH198" s="719"/>
      <c r="AI198" s="722"/>
      <c r="AJ198" s="722"/>
      <c r="AK198" s="722"/>
      <c r="AL198" s="722"/>
      <c r="AM198" s="722"/>
      <c r="AN198" s="722"/>
      <c r="AO198" s="719"/>
      <c r="AP198" s="719"/>
      <c r="AQ198" s="719"/>
      <c r="AR198" s="719"/>
    </row>
    <row r="199" spans="1:46" s="685" customFormat="1" ht="17.100000000000001" customHeight="1">
      <c r="A199" s="1210"/>
      <c r="B199" s="1210"/>
      <c r="C199" s="1210"/>
      <c r="D199" s="1210"/>
      <c r="E199" s="1210"/>
      <c r="F199" s="1008"/>
      <c r="G199" s="1017"/>
      <c r="H199" s="1018"/>
      <c r="I199" s="1019"/>
      <c r="J199" s="1009"/>
      <c r="K199" s="1164"/>
      <c r="L199" s="1271"/>
      <c r="M199" s="1272"/>
      <c r="N199" s="1217"/>
      <c r="O199" s="1279"/>
      <c r="P199" s="1277"/>
      <c r="Q199" s="1329"/>
      <c r="R199" s="1217"/>
      <c r="S199" s="602"/>
      <c r="T199" s="698"/>
      <c r="U199" s="705"/>
      <c r="V199" s="706"/>
      <c r="W199" s="706"/>
      <c r="X199" s="706"/>
      <c r="Y199" s="706"/>
      <c r="Z199" s="707"/>
      <c r="AA199" s="707"/>
      <c r="AB199" s="708"/>
      <c r="AC199" s="704"/>
      <c r="AD199" s="704"/>
      <c r="AE199" s="708"/>
      <c r="AF199" s="704"/>
      <c r="AG199" s="1275"/>
      <c r="AH199" s="719"/>
      <c r="AI199" s="722"/>
      <c r="AJ199" s="722"/>
      <c r="AK199" s="722"/>
      <c r="AL199" s="722"/>
      <c r="AM199" s="722"/>
      <c r="AN199" s="722"/>
      <c r="AO199" s="719"/>
      <c r="AP199" s="719"/>
      <c r="AQ199" s="719"/>
      <c r="AR199" s="719"/>
    </row>
    <row r="200" spans="1:46" s="685" customFormat="1" ht="17.100000000000001" customHeight="1">
      <c r="A200" s="1210"/>
      <c r="B200" s="1210"/>
      <c r="C200" s="1210"/>
      <c r="D200" s="1210"/>
      <c r="E200" s="1210"/>
      <c r="F200" s="1008"/>
      <c r="G200" s="1017"/>
      <c r="H200" s="1018"/>
      <c r="I200" s="1019"/>
      <c r="J200" s="1009"/>
      <c r="K200" s="1164"/>
      <c r="L200" s="1271"/>
      <c r="M200" s="1272"/>
      <c r="N200" s="1217"/>
      <c r="O200" s="709"/>
      <c r="P200" s="711"/>
      <c r="Q200" s="710"/>
      <c r="R200" s="706"/>
      <c r="S200" s="706"/>
      <c r="T200" s="706"/>
      <c r="U200" s="706"/>
      <c r="V200" s="706"/>
      <c r="W200" s="706"/>
      <c r="X200" s="706"/>
      <c r="Y200" s="706"/>
      <c r="Z200" s="707"/>
      <c r="AA200" s="707"/>
      <c r="AB200" s="708"/>
      <c r="AC200" s="704"/>
      <c r="AD200" s="704"/>
      <c r="AE200" s="708"/>
      <c r="AF200" s="704"/>
      <c r="AG200" s="1275"/>
      <c r="AH200" s="719"/>
      <c r="AI200" s="722"/>
      <c r="AJ200" s="722"/>
      <c r="AK200" s="722"/>
      <c r="AL200" s="722"/>
      <c r="AM200" s="722"/>
      <c r="AN200" s="722"/>
      <c r="AO200" s="719"/>
      <c r="AP200" s="719"/>
      <c r="AQ200" s="719"/>
      <c r="AR200" s="719"/>
    </row>
    <row r="201" spans="1:46" s="684" customFormat="1" ht="15" customHeight="1">
      <c r="A201" s="1210"/>
      <c r="B201" s="1210"/>
      <c r="C201" s="1210"/>
      <c r="D201" s="1210"/>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6"/>
      <c r="AH201" s="721"/>
      <c r="AI201" s="721"/>
      <c r="AJ201" s="723"/>
      <c r="AK201" s="723"/>
      <c r="AL201" s="723"/>
      <c r="AM201" s="723"/>
      <c r="AN201" s="723"/>
      <c r="AO201" s="721"/>
      <c r="AP201" s="721"/>
      <c r="AQ201" s="721"/>
      <c r="AR201" s="721"/>
    </row>
    <row r="202" spans="1:46" s="684" customFormat="1" ht="15" customHeight="1">
      <c r="A202" s="1210"/>
      <c r="B202" s="1210"/>
      <c r="C202" s="1210"/>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10"/>
      <c r="B203" s="1210"/>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10"/>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2"/>
      <c r="R207" s="157"/>
      <c r="S207" s="157"/>
      <c r="T207" s="157"/>
      <c r="U207" s="1212"/>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2"/>
      <c r="R208" s="157"/>
      <c r="S208" s="157"/>
      <c r="T208" s="157"/>
      <c r="U208" s="1212"/>
      <c r="V208" s="157"/>
      <c r="W208" s="157"/>
      <c r="X208" s="157"/>
      <c r="Y208" s="157"/>
      <c r="Z208" s="157"/>
      <c r="AA208" s="157"/>
      <c r="AB208" s="157"/>
      <c r="AC208" s="157"/>
    </row>
    <row r="209" spans="1:83" ht="15" customHeight="1">
      <c r="G209" s="156"/>
      <c r="H209" s="157"/>
      <c r="I209" s="157"/>
      <c r="J209" s="85"/>
      <c r="K209" s="157"/>
      <c r="L209" s="157"/>
      <c r="M209" s="157"/>
      <c r="N209" s="157"/>
      <c r="O209" s="157"/>
      <c r="Q209" s="1212"/>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5" t="s">
        <v>85</v>
      </c>
      <c r="O211" s="1279"/>
      <c r="P211" s="1277">
        <v>1</v>
      </c>
      <c r="Q211" s="1306"/>
      <c r="R211" s="1217" t="s">
        <v>84</v>
      </c>
      <c r="S211" s="1307"/>
      <c r="T211" s="1309">
        <v>1</v>
      </c>
      <c r="U211" s="1213"/>
      <c r="V211" s="1217"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5"/>
      <c r="O212" s="1279"/>
      <c r="P212" s="1277"/>
      <c r="Q212" s="1306"/>
      <c r="R212" s="1217"/>
      <c r="S212" s="1308"/>
      <c r="T212" s="1310"/>
      <c r="U212" s="1213"/>
      <c r="V212" s="1217"/>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5"/>
      <c r="O213" s="1279"/>
      <c r="P213" s="1277"/>
      <c r="Q213" s="1306"/>
      <c r="R213" s="1217"/>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7"/>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10">
        <v>1</v>
      </c>
      <c r="B220" s="883"/>
      <c r="C220" s="883"/>
      <c r="D220" s="883"/>
      <c r="E220" s="884"/>
      <c r="F220" s="885"/>
      <c r="G220" s="885"/>
      <c r="H220" s="885"/>
      <c r="I220" s="886"/>
      <c r="J220" s="881"/>
      <c r="K220" s="888"/>
      <c r="L220" s="781">
        <f>mergeValue(A220)</f>
        <v>1</v>
      </c>
      <c r="M220" s="641" t="s">
        <v>20</v>
      </c>
      <c r="N220" s="646"/>
      <c r="O220" s="1289"/>
      <c r="P220" s="1290"/>
      <c r="Q220" s="1290"/>
      <c r="R220" s="1290"/>
      <c r="S220" s="1290"/>
      <c r="T220" s="1290"/>
      <c r="U220" s="1290"/>
      <c r="V220" s="1291"/>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10"/>
      <c r="B221" s="1210">
        <v>1</v>
      </c>
      <c r="C221" s="883"/>
      <c r="D221" s="883"/>
      <c r="E221" s="885"/>
      <c r="F221" s="885"/>
      <c r="G221" s="885"/>
      <c r="H221" s="885"/>
      <c r="I221" s="880"/>
      <c r="J221" s="879"/>
      <c r="K221" s="882"/>
      <c r="L221" s="781" t="str">
        <f>mergeValue(A221) &amp;"."&amp; mergeValue(B221)</f>
        <v>1.1</v>
      </c>
      <c r="M221" s="692" t="s">
        <v>16</v>
      </c>
      <c r="N221" s="646"/>
      <c r="O221" s="1289"/>
      <c r="P221" s="1290"/>
      <c r="Q221" s="1290"/>
      <c r="R221" s="1290"/>
      <c r="S221" s="1290"/>
      <c r="T221" s="1290"/>
      <c r="U221" s="1290"/>
      <c r="V221" s="1291"/>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10"/>
      <c r="B222" s="1210"/>
      <c r="C222" s="1210">
        <v>1</v>
      </c>
      <c r="D222" s="883"/>
      <c r="E222" s="885"/>
      <c r="F222" s="885"/>
      <c r="G222" s="885"/>
      <c r="H222" s="885"/>
      <c r="I222" s="887"/>
      <c r="J222" s="879"/>
      <c r="K222" s="882"/>
      <c r="L222" s="781" t="str">
        <f>mergeValue(A222) &amp;"."&amp; mergeValue(B222)&amp;"."&amp; mergeValue(C222)</f>
        <v>1.1.1</v>
      </c>
      <c r="M222" s="693" t="s">
        <v>7</v>
      </c>
      <c r="N222" s="646"/>
      <c r="O222" s="1289"/>
      <c r="P222" s="1290"/>
      <c r="Q222" s="1290"/>
      <c r="R222" s="1290"/>
      <c r="S222" s="1290"/>
      <c r="T222" s="1290"/>
      <c r="U222" s="1290"/>
      <c r="V222" s="1291"/>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10"/>
      <c r="B223" s="1210"/>
      <c r="C223" s="1210"/>
      <c r="D223" s="1210">
        <v>1</v>
      </c>
      <c r="E223" s="885"/>
      <c r="F223" s="885"/>
      <c r="G223" s="885"/>
      <c r="H223" s="885"/>
      <c r="I223" s="887"/>
      <c r="J223" s="879"/>
      <c r="K223" s="882"/>
      <c r="L223" s="781" t="str">
        <f>mergeValue(A223) &amp;"."&amp; mergeValue(B223)&amp;"."&amp; mergeValue(C223)&amp;"."&amp; mergeValue(D223)</f>
        <v>1.1.1.1</v>
      </c>
      <c r="M223" s="694" t="s">
        <v>22</v>
      </c>
      <c r="N223" s="646"/>
      <c r="O223" s="1289"/>
      <c r="P223" s="1290"/>
      <c r="Q223" s="1290"/>
      <c r="R223" s="1290"/>
      <c r="S223" s="1290"/>
      <c r="T223" s="1290"/>
      <c r="U223" s="1290"/>
      <c r="V223" s="1291"/>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10"/>
      <c r="B224" s="1210"/>
      <c r="C224" s="1210"/>
      <c r="D224" s="1210"/>
      <c r="E224" s="1210">
        <v>1</v>
      </c>
      <c r="F224" s="885"/>
      <c r="G224" s="885"/>
      <c r="H224" s="883">
        <v>1</v>
      </c>
      <c r="I224" s="1210">
        <v>1</v>
      </c>
      <c r="J224" s="885"/>
      <c r="K224" s="890"/>
      <c r="L224" s="781" t="str">
        <f>mergeValue(A224) &amp;"."&amp; mergeValue(B224)&amp;"."&amp; mergeValue(C224)&amp;"."&amp; mergeValue(D224)&amp;"."&amp; mergeValue(E224)</f>
        <v>1.1.1.1.1</v>
      </c>
      <c r="M224" s="554" t="s">
        <v>9</v>
      </c>
      <c r="N224" s="646"/>
      <c r="O224" s="1213"/>
      <c r="P224" s="1214"/>
      <c r="Q224" s="1214"/>
      <c r="R224" s="1214"/>
      <c r="S224" s="1214"/>
      <c r="T224" s="1214"/>
      <c r="U224" s="1214"/>
      <c r="V224" s="1215"/>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10"/>
      <c r="B225" s="1210"/>
      <c r="C225" s="1210"/>
      <c r="D225" s="1210"/>
      <c r="E225" s="1210"/>
      <c r="F225" s="1210">
        <v>1</v>
      </c>
      <c r="G225" s="883"/>
      <c r="H225" s="883"/>
      <c r="I225" s="1210"/>
      <c r="J225" s="1210">
        <v>1</v>
      </c>
      <c r="K225" s="891"/>
      <c r="L225" s="781" t="str">
        <f>mergeValue(A225) &amp;"."&amp; mergeValue(B225)&amp;"."&amp; mergeValue(C225)&amp;"."&amp; mergeValue(D225)&amp;"."&amp; mergeValue(E225)&amp;"."&amp; mergeValue(F225)</f>
        <v>1.1.1.1.1.1</v>
      </c>
      <c r="M225" s="555" t="s">
        <v>10</v>
      </c>
      <c r="N225" s="646"/>
      <c r="O225" s="1213"/>
      <c r="P225" s="1214"/>
      <c r="Q225" s="1214"/>
      <c r="R225" s="1214"/>
      <c r="S225" s="1214"/>
      <c r="T225" s="1214"/>
      <c r="U225" s="1214"/>
      <c r="V225" s="1215"/>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10"/>
      <c r="B226" s="1210"/>
      <c r="C226" s="1210"/>
      <c r="D226" s="1210"/>
      <c r="E226" s="1210"/>
      <c r="F226" s="1210"/>
      <c r="G226" s="883">
        <v>1</v>
      </c>
      <c r="H226" s="883"/>
      <c r="I226" s="1210"/>
      <c r="J226" s="1210"/>
      <c r="K226" s="891">
        <v>1</v>
      </c>
      <c r="L226" s="781" t="str">
        <f>mergeValue(A226) &amp;"."&amp; mergeValue(B226)&amp;"."&amp; mergeValue(C226)&amp;"."&amp; mergeValue(D226)&amp;"."&amp; mergeValue(E226)&amp;"."&amp; mergeValue(F226)&amp;"."&amp; mergeValue(G226)</f>
        <v>1.1.1.1.1.1.1</v>
      </c>
      <c r="M226" s="1069"/>
      <c r="N226" s="646"/>
      <c r="O226" s="763"/>
      <c r="P226" s="763"/>
      <c r="Q226" s="763"/>
      <c r="R226" s="1216"/>
      <c r="S226" s="1217" t="s">
        <v>84</v>
      </c>
      <c r="T226" s="1216"/>
      <c r="U226" s="1217" t="s">
        <v>84</v>
      </c>
      <c r="V226" s="763"/>
      <c r="W226" s="1209"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10"/>
      <c r="B227" s="1210"/>
      <c r="C227" s="1210"/>
      <c r="D227" s="1210"/>
      <c r="E227" s="1210"/>
      <c r="F227" s="1210"/>
      <c r="G227" s="883"/>
      <c r="H227" s="883"/>
      <c r="I227" s="1210"/>
      <c r="J227" s="1210"/>
      <c r="K227" s="891"/>
      <c r="L227" s="800"/>
      <c r="M227" s="646"/>
      <c r="N227" s="646"/>
      <c r="O227" s="763"/>
      <c r="P227" s="763"/>
      <c r="Q227" s="769" t="str">
        <f>R226 &amp; "-" &amp; T226</f>
        <v>-</v>
      </c>
      <c r="R227" s="1216"/>
      <c r="S227" s="1217"/>
      <c r="T227" s="1216"/>
      <c r="U227" s="1217"/>
      <c r="V227" s="763"/>
      <c r="W227" s="1209"/>
      <c r="X227" s="808"/>
      <c r="Y227" s="829"/>
      <c r="Z227" s="829" t="str">
        <f t="shared" si="3"/>
        <v/>
      </c>
      <c r="AA227" s="829"/>
      <c r="AB227" s="829"/>
      <c r="AC227" s="829"/>
      <c r="AD227" s="808"/>
      <c r="AE227" s="808"/>
      <c r="AF227" s="808"/>
      <c r="AG227" s="808"/>
      <c r="AH227" s="808"/>
      <c r="AI227" s="808"/>
      <c r="AJ227" s="808"/>
    </row>
    <row r="228" spans="1:36" s="799" customFormat="1" ht="15" customHeight="1">
      <c r="A228" s="1210"/>
      <c r="B228" s="1210"/>
      <c r="C228" s="1210"/>
      <c r="D228" s="1210"/>
      <c r="E228" s="1210"/>
      <c r="F228" s="1210"/>
      <c r="G228" s="885"/>
      <c r="H228" s="883"/>
      <c r="I228" s="1210"/>
      <c r="J228" s="1210"/>
      <c r="K228" s="890"/>
      <c r="L228" s="688"/>
      <c r="M228" s="557" t="s">
        <v>25</v>
      </c>
      <c r="N228" s="765"/>
      <c r="O228" s="765"/>
      <c r="P228" s="765"/>
      <c r="Q228" s="765"/>
      <c r="R228" s="765"/>
      <c r="S228" s="765"/>
      <c r="T228" s="765"/>
      <c r="U228" s="765"/>
      <c r="V228" s="762"/>
      <c r="W228" s="1209"/>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10"/>
      <c r="B229" s="1210"/>
      <c r="C229" s="1210"/>
      <c r="D229" s="1210"/>
      <c r="E229" s="1210"/>
      <c r="F229" s="885"/>
      <c r="G229" s="885"/>
      <c r="H229" s="883"/>
      <c r="I229" s="1210"/>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10"/>
      <c r="B230" s="1210"/>
      <c r="C230" s="1210"/>
      <c r="D230" s="1210"/>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10"/>
      <c r="B231" s="1210"/>
      <c r="C231" s="1210"/>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10"/>
      <c r="B232" s="1210"/>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10"/>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10">
        <v>1</v>
      </c>
      <c r="B238" s="1015"/>
      <c r="C238" s="1015"/>
      <c r="D238" s="1015"/>
      <c r="E238" s="981"/>
      <c r="F238" s="1026"/>
      <c r="G238" s="1026"/>
      <c r="H238" s="1026"/>
      <c r="I238" s="983"/>
      <c r="J238" s="979"/>
      <c r="K238" s="963"/>
      <c r="L238" s="1030">
        <f>mergeValue(A238)</f>
        <v>1</v>
      </c>
      <c r="M238" s="641" t="s">
        <v>20</v>
      </c>
      <c r="N238" s="646"/>
      <c r="O238" s="1289"/>
      <c r="P238" s="1290"/>
      <c r="Q238" s="1290"/>
      <c r="R238" s="1290"/>
      <c r="S238" s="1290"/>
      <c r="T238" s="1290"/>
      <c r="U238" s="1290"/>
      <c r="V238" s="1291"/>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10"/>
      <c r="B239" s="1210">
        <v>1</v>
      </c>
      <c r="C239" s="1015"/>
      <c r="D239" s="1015"/>
      <c r="E239" s="1026"/>
      <c r="F239" s="1026"/>
      <c r="G239" s="1026"/>
      <c r="H239" s="1026"/>
      <c r="I239" s="1021"/>
      <c r="J239" s="954"/>
      <c r="K239" s="957"/>
      <c r="L239" s="1030" t="str">
        <f>mergeValue(A239) &amp;"."&amp; mergeValue(B239)</f>
        <v>1.1</v>
      </c>
      <c r="M239" s="692" t="s">
        <v>16</v>
      </c>
      <c r="N239" s="646"/>
      <c r="O239" s="1289"/>
      <c r="P239" s="1290"/>
      <c r="Q239" s="1290"/>
      <c r="R239" s="1290"/>
      <c r="S239" s="1290"/>
      <c r="T239" s="1290"/>
      <c r="U239" s="1290"/>
      <c r="V239" s="1291"/>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10"/>
      <c r="B240" s="1210"/>
      <c r="C240" s="1210">
        <v>1</v>
      </c>
      <c r="D240" s="1015"/>
      <c r="E240" s="1026"/>
      <c r="F240" s="1026"/>
      <c r="G240" s="1026"/>
      <c r="H240" s="1026"/>
      <c r="I240" s="962"/>
      <c r="J240" s="954"/>
      <c r="K240" s="957"/>
      <c r="L240" s="1030" t="str">
        <f>mergeValue(A240) &amp;"."&amp; mergeValue(B240)&amp;"."&amp; mergeValue(C240)</f>
        <v>1.1.1</v>
      </c>
      <c r="M240" s="693" t="s">
        <v>7</v>
      </c>
      <c r="N240" s="646"/>
      <c r="O240" s="1289"/>
      <c r="P240" s="1290"/>
      <c r="Q240" s="1290"/>
      <c r="R240" s="1290"/>
      <c r="S240" s="1290"/>
      <c r="T240" s="1290"/>
      <c r="U240" s="1290"/>
      <c r="V240" s="1291"/>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10"/>
      <c r="B241" s="1210"/>
      <c r="C241" s="1210"/>
      <c r="D241" s="1210">
        <v>1</v>
      </c>
      <c r="E241" s="1026"/>
      <c r="F241" s="1026"/>
      <c r="G241" s="1026"/>
      <c r="H241" s="1026"/>
      <c r="I241" s="962"/>
      <c r="J241" s="954"/>
      <c r="K241" s="957"/>
      <c r="L241" s="1030" t="str">
        <f>mergeValue(A241) &amp;"."&amp; mergeValue(B241)&amp;"."&amp; mergeValue(C241)&amp;"."&amp; mergeValue(D241)</f>
        <v>1.1.1.1</v>
      </c>
      <c r="M241" s="694" t="s">
        <v>22</v>
      </c>
      <c r="N241" s="646"/>
      <c r="O241" s="1289"/>
      <c r="P241" s="1290"/>
      <c r="Q241" s="1290"/>
      <c r="R241" s="1290"/>
      <c r="S241" s="1290"/>
      <c r="T241" s="1290"/>
      <c r="U241" s="1290"/>
      <c r="V241" s="1291"/>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10"/>
      <c r="B242" s="1210"/>
      <c r="C242" s="1210"/>
      <c r="D242" s="1210"/>
      <c r="E242" s="1210">
        <v>1</v>
      </c>
      <c r="F242" s="1026"/>
      <c r="G242" s="1026"/>
      <c r="H242" s="1015">
        <v>1</v>
      </c>
      <c r="I242" s="1210">
        <v>1</v>
      </c>
      <c r="J242" s="1026"/>
      <c r="K242" s="965"/>
      <c r="L242" s="1030" t="str">
        <f>mergeValue(A242) &amp;"."&amp; mergeValue(B242)&amp;"."&amp; mergeValue(C242)&amp;"."&amp; mergeValue(D242)&amp;"."&amp; mergeValue(E242)</f>
        <v>1.1.1.1.1</v>
      </c>
      <c r="M242" s="554" t="s">
        <v>9</v>
      </c>
      <c r="N242" s="646"/>
      <c r="O242" s="1213"/>
      <c r="P242" s="1214"/>
      <c r="Q242" s="1214"/>
      <c r="R242" s="1214"/>
      <c r="S242" s="1214"/>
      <c r="T242" s="1214"/>
      <c r="U242" s="1214"/>
      <c r="V242" s="1215"/>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10"/>
      <c r="B243" s="1210"/>
      <c r="C243" s="1210"/>
      <c r="D243" s="1210"/>
      <c r="E243" s="1210"/>
      <c r="F243" s="1210">
        <v>1</v>
      </c>
      <c r="G243" s="1015"/>
      <c r="H243" s="1015"/>
      <c r="I243" s="1210"/>
      <c r="J243" s="1210">
        <v>1</v>
      </c>
      <c r="K243" s="966"/>
      <c r="L243" s="1030" t="str">
        <f>mergeValue(A243) &amp;"."&amp; mergeValue(B243)&amp;"."&amp; mergeValue(C243)&amp;"."&amp; mergeValue(D243)&amp;"."&amp; mergeValue(E243)&amp;"."&amp; mergeValue(F243)</f>
        <v>1.1.1.1.1.1</v>
      </c>
      <c r="M243" s="555" t="s">
        <v>10</v>
      </c>
      <c r="N243" s="646"/>
      <c r="O243" s="1213"/>
      <c r="P243" s="1214"/>
      <c r="Q243" s="1214"/>
      <c r="R243" s="1214"/>
      <c r="S243" s="1214"/>
      <c r="T243" s="1214"/>
      <c r="U243" s="1214"/>
      <c r="V243" s="1215"/>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10"/>
      <c r="B244" s="1210"/>
      <c r="C244" s="1210"/>
      <c r="D244" s="1210"/>
      <c r="E244" s="1210"/>
      <c r="F244" s="1210"/>
      <c r="G244" s="1015">
        <v>1</v>
      </c>
      <c r="H244" s="1015"/>
      <c r="I244" s="1210"/>
      <c r="J244" s="1210"/>
      <c r="K244" s="966">
        <v>1</v>
      </c>
      <c r="L244" s="1030" t="str">
        <f>mergeValue(A244) &amp;"."&amp; mergeValue(B244)&amp;"."&amp; mergeValue(C244)&amp;"."&amp; mergeValue(D244)&amp;"."&amp; mergeValue(E244)&amp;"."&amp; mergeValue(F244)&amp;"."&amp; mergeValue(G244)</f>
        <v>1.1.1.1.1.1.1</v>
      </c>
      <c r="M244" s="1069"/>
      <c r="N244" s="646"/>
      <c r="O244" s="763"/>
      <c r="P244" s="763"/>
      <c r="Q244" s="1094"/>
      <c r="R244" s="1216"/>
      <c r="S244" s="1217" t="s">
        <v>84</v>
      </c>
      <c r="T244" s="1216"/>
      <c r="U244" s="1217" t="s">
        <v>84</v>
      </c>
      <c r="V244" s="763"/>
      <c r="W244" s="1227"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10"/>
      <c r="B245" s="1210"/>
      <c r="C245" s="1210"/>
      <c r="D245" s="1210"/>
      <c r="E245" s="1210"/>
      <c r="F245" s="1210"/>
      <c r="G245" s="1015"/>
      <c r="H245" s="1015"/>
      <c r="I245" s="1210"/>
      <c r="J245" s="1210"/>
      <c r="K245" s="966"/>
      <c r="L245" s="800"/>
      <c r="M245" s="646"/>
      <c r="N245" s="646"/>
      <c r="O245" s="763"/>
      <c r="P245" s="763"/>
      <c r="Q245" s="769" t="str">
        <f>R244 &amp; "-" &amp; T244</f>
        <v>-</v>
      </c>
      <c r="R245" s="1216"/>
      <c r="S245" s="1217"/>
      <c r="T245" s="1216"/>
      <c r="U245" s="1217"/>
      <c r="V245" s="763"/>
      <c r="W245" s="1228"/>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10"/>
      <c r="B246" s="1210"/>
      <c r="C246" s="1210"/>
      <c r="D246" s="1210"/>
      <c r="E246" s="1210"/>
      <c r="F246" s="1210"/>
      <c r="G246" s="1026"/>
      <c r="H246" s="1015"/>
      <c r="I246" s="1210"/>
      <c r="J246" s="1210"/>
      <c r="K246" s="965"/>
      <c r="L246" s="688"/>
      <c r="M246" s="557" t="s">
        <v>25</v>
      </c>
      <c r="N246" s="1006"/>
      <c r="O246" s="1006"/>
      <c r="P246" s="1006"/>
      <c r="Q246" s="1006"/>
      <c r="R246" s="1006"/>
      <c r="S246" s="1006"/>
      <c r="T246" s="1006"/>
      <c r="U246" s="1006"/>
      <c r="V246" s="762"/>
      <c r="W246" s="1229"/>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10"/>
      <c r="B247" s="1210"/>
      <c r="C247" s="1210"/>
      <c r="D247" s="1210"/>
      <c r="E247" s="1210"/>
      <c r="F247" s="1026"/>
      <c r="G247" s="1026"/>
      <c r="H247" s="1015"/>
      <c r="I247" s="1210"/>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10"/>
      <c r="B248" s="1210"/>
      <c r="C248" s="1210"/>
      <c r="D248" s="1210"/>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10"/>
      <c r="B249" s="1210"/>
      <c r="C249" s="1210"/>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10"/>
      <c r="B250" s="1210"/>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10"/>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293"/>
      <c r="D297" s="1160">
        <v>1</v>
      </c>
      <c r="E297" s="1212"/>
      <c r="F297" s="351"/>
      <c r="G297" s="188">
        <v>0</v>
      </c>
      <c r="H297" s="356"/>
      <c r="I297" s="249"/>
      <c r="J297" s="393" t="s">
        <v>519</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3"/>
      <c r="D298" s="1160"/>
      <c r="E298" s="1212"/>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294"/>
      <c r="D302" s="248"/>
      <c r="E302" s="454"/>
      <c r="F302" s="1295"/>
      <c r="G302" s="1160">
        <v>0</v>
      </c>
      <c r="H302" s="1292"/>
      <c r="I302" s="249"/>
      <c r="J302" s="393" t="s">
        <v>519</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4"/>
      <c r="D303" s="248"/>
      <c r="E303" s="454"/>
      <c r="F303" s="1295"/>
      <c r="G303" s="1160"/>
      <c r="H303" s="1292"/>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2"/>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2"/>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08">
        <v>1</v>
      </c>
      <c r="B337" s="213"/>
      <c r="C337" s="213"/>
      <c r="D337" s="213"/>
      <c r="F337" s="333" t="str">
        <f>"2." &amp;mergeValue(A337)</f>
        <v>2.1</v>
      </c>
      <c r="G337" s="415" t="s">
        <v>494</v>
      </c>
      <c r="H337" s="316"/>
      <c r="I337" s="196" t="s">
        <v>590</v>
      </c>
      <c r="J337" s="332"/>
      <c r="K337" s="213"/>
      <c r="L337" s="213"/>
      <c r="M337" s="213"/>
      <c r="N337" s="213"/>
      <c r="O337" s="213"/>
      <c r="P337" s="213"/>
      <c r="Q337" s="213"/>
      <c r="R337" s="213"/>
      <c r="S337" s="213"/>
      <c r="T337" s="213"/>
    </row>
    <row r="338" spans="1:20" s="190" customFormat="1" ht="90">
      <c r="A338" s="1208"/>
      <c r="B338" s="213"/>
      <c r="C338" s="213"/>
      <c r="D338" s="213"/>
      <c r="F338" s="333" t="str">
        <f>"3." &amp;mergeValue(A338)</f>
        <v>3.1</v>
      </c>
      <c r="G338" s="415" t="s">
        <v>495</v>
      </c>
      <c r="H338" s="316"/>
      <c r="I338" s="196" t="s">
        <v>588</v>
      </c>
      <c r="J338" s="332"/>
      <c r="K338" s="213"/>
      <c r="L338" s="213"/>
      <c r="M338" s="213"/>
      <c r="N338" s="213"/>
      <c r="O338" s="213"/>
      <c r="P338" s="213"/>
      <c r="Q338" s="213"/>
      <c r="R338" s="213"/>
      <c r="S338" s="213"/>
      <c r="T338" s="213"/>
    </row>
    <row r="339" spans="1:20" s="190" customFormat="1" ht="45">
      <c r="A339" s="1208"/>
      <c r="B339" s="213"/>
      <c r="C339" s="213"/>
      <c r="D339" s="213"/>
      <c r="F339" s="333" t="str">
        <f>"4."&amp;mergeValue(A339)</f>
        <v>4.1</v>
      </c>
      <c r="G339" s="415" t="s">
        <v>496</v>
      </c>
      <c r="H339" s="317" t="s">
        <v>458</v>
      </c>
      <c r="I339" s="196"/>
      <c r="J339" s="332"/>
      <c r="K339" s="213"/>
      <c r="L339" s="213"/>
      <c r="M339" s="213"/>
      <c r="N339" s="213"/>
      <c r="O339" s="213"/>
      <c r="P339" s="213"/>
      <c r="Q339" s="213"/>
      <c r="R339" s="213"/>
      <c r="S339" s="213"/>
      <c r="T339" s="213"/>
    </row>
    <row r="340" spans="1:20" s="190" customFormat="1" ht="101.25">
      <c r="A340" s="1208"/>
      <c r="B340" s="1208">
        <v>1</v>
      </c>
      <c r="C340" s="340"/>
      <c r="D340" s="340"/>
      <c r="F340" s="333" t="str">
        <f>"4."&amp;mergeValue(A340) &amp;"."&amp;mergeValue(B340)</f>
        <v>4.1.1</v>
      </c>
      <c r="G340" s="323" t="s">
        <v>592</v>
      </c>
      <c r="H340" s="316" t="str">
        <f>IF(region_name="","",region_name)</f>
        <v>Ростовская область</v>
      </c>
      <c r="I340" s="196" t="s">
        <v>499</v>
      </c>
      <c r="J340" s="332"/>
      <c r="K340" s="213"/>
      <c r="L340" s="213"/>
      <c r="M340" s="213"/>
      <c r="N340" s="213"/>
      <c r="O340" s="213"/>
      <c r="P340" s="213"/>
      <c r="Q340" s="213"/>
      <c r="R340" s="213"/>
      <c r="S340" s="213"/>
      <c r="T340" s="213"/>
    </row>
    <row r="341" spans="1:20" s="190" customFormat="1" ht="191.25">
      <c r="A341" s="1208"/>
      <c r="B341" s="1208"/>
      <c r="C341" s="1208">
        <v>1</v>
      </c>
      <c r="D341" s="340"/>
      <c r="F341" s="333" t="str">
        <f>"4."&amp;mergeValue(A341) &amp;"."&amp;mergeValue(B341)&amp;"."&amp;mergeValue(C341)</f>
        <v>4.1.1.1</v>
      </c>
      <c r="G341" s="339" t="s">
        <v>497</v>
      </c>
      <c r="H341" s="316"/>
      <c r="I341" s="196" t="s">
        <v>500</v>
      </c>
      <c r="J341" s="332"/>
      <c r="K341" s="213"/>
      <c r="L341" s="213"/>
      <c r="M341" s="213"/>
      <c r="N341" s="213"/>
      <c r="O341" s="213"/>
      <c r="P341" s="213"/>
      <c r="Q341" s="213"/>
      <c r="R341" s="213"/>
      <c r="S341" s="213"/>
      <c r="T341" s="213"/>
    </row>
    <row r="342" spans="1:20" s="190" customFormat="1" ht="33.75" customHeight="1">
      <c r="A342" s="1208"/>
      <c r="B342" s="1208"/>
      <c r="C342" s="1208"/>
      <c r="D342" s="340">
        <v>1</v>
      </c>
      <c r="F342" s="333" t="str">
        <f>"4."&amp;mergeValue(A342) &amp;"."&amp;mergeValue(B342)&amp;"."&amp;mergeValue(C342)&amp;"."&amp;mergeValue(D342)</f>
        <v>4.1.1.1.1</v>
      </c>
      <c r="G342" s="418" t="s">
        <v>498</v>
      </c>
      <c r="H342" s="316"/>
      <c r="I342" s="1209" t="s">
        <v>591</v>
      </c>
      <c r="J342" s="332"/>
      <c r="K342" s="213"/>
      <c r="L342" s="213"/>
      <c r="M342" s="213"/>
      <c r="N342" s="213"/>
      <c r="O342" s="213"/>
      <c r="P342" s="213"/>
      <c r="Q342" s="213"/>
      <c r="R342" s="213"/>
      <c r="S342" s="213"/>
      <c r="T342" s="213"/>
    </row>
    <row r="343" spans="1:20" s="190" customFormat="1" ht="18.75">
      <c r="A343" s="1208"/>
      <c r="B343" s="1208"/>
      <c r="C343" s="1208"/>
      <c r="D343" s="340"/>
      <c r="F343" s="422"/>
      <c r="G343" s="423" t="s">
        <v>4</v>
      </c>
      <c r="H343" s="424"/>
      <c r="I343" s="1209"/>
      <c r="J343" s="332"/>
      <c r="K343" s="213"/>
      <c r="L343" s="213"/>
      <c r="M343" s="213"/>
      <c r="N343" s="213"/>
      <c r="O343" s="213"/>
      <c r="P343" s="213"/>
      <c r="Q343" s="213"/>
      <c r="R343" s="213"/>
      <c r="S343" s="213"/>
      <c r="T343" s="213"/>
    </row>
    <row r="344" spans="1:20" s="190" customFormat="1" ht="18.75">
      <c r="A344" s="1208"/>
      <c r="B344" s="1208"/>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08"/>
      <c r="B345" s="213"/>
      <c r="C345" s="213"/>
      <c r="D345" s="213"/>
      <c r="F345" s="336"/>
      <c r="G345" s="155" t="s">
        <v>506</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505</v>
      </c>
      <c r="H346" s="337"/>
      <c r="I346" s="338"/>
      <c r="J346" s="332"/>
      <c r="K346" s="213"/>
      <c r="L346" s="213"/>
      <c r="M346" s="213"/>
      <c r="N346" s="213"/>
      <c r="O346" s="213"/>
      <c r="P346" s="213"/>
      <c r="Q346" s="213"/>
      <c r="R346" s="213"/>
      <c r="S346" s="213"/>
      <c r="T346" s="213"/>
    </row>
  </sheetData>
  <sheetProtection formatColumns="0" formatRows="0"/>
  <dataConsolidate leftLabels="1" link="1"/>
  <mergeCells count="289">
    <mergeCell ref="O126:V126"/>
    <mergeCell ref="T131:T132"/>
    <mergeCell ref="AA91:AA92"/>
    <mergeCell ref="AB91:AB92"/>
    <mergeCell ref="O85:AC85"/>
    <mergeCell ref="O86:AC86"/>
    <mergeCell ref="O87:AC87"/>
    <mergeCell ref="O88:AC88"/>
    <mergeCell ref="O89:AC89"/>
    <mergeCell ref="O90:AC90"/>
    <mergeCell ref="Y91:Y92"/>
    <mergeCell ref="Z91:Z92"/>
    <mergeCell ref="O146:V146"/>
    <mergeCell ref="O128:V128"/>
    <mergeCell ref="O130:V130"/>
    <mergeCell ref="W149:W151"/>
    <mergeCell ref="R131:R132"/>
    <mergeCell ref="S149:S150"/>
    <mergeCell ref="O127:V127"/>
    <mergeCell ref="O145:V145"/>
    <mergeCell ref="O143:V143"/>
    <mergeCell ref="O144:V144"/>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08:F113"/>
    <mergeCell ref="I108:I113"/>
    <mergeCell ref="A161:A174"/>
    <mergeCell ref="B162:B173"/>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F36:F39"/>
    <mergeCell ref="I35:I40"/>
    <mergeCell ref="P9:P10"/>
    <mergeCell ref="Q9:Q10"/>
    <mergeCell ref="R9:R1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8:V148"/>
    <mergeCell ref="T149:T150"/>
    <mergeCell ref="R149:R150"/>
    <mergeCell ref="O15:O17"/>
    <mergeCell ref="L15:L17"/>
    <mergeCell ref="O27:Q27"/>
    <mergeCell ref="S29:T29"/>
    <mergeCell ref="L9:L11"/>
    <mergeCell ref="N15:N17"/>
    <mergeCell ref="S9:S10"/>
    <mergeCell ref="Q15:Q16"/>
    <mergeCell ref="R15:R16"/>
    <mergeCell ref="S15:S16"/>
    <mergeCell ref="O9:O11"/>
    <mergeCell ref="I88:I95"/>
    <mergeCell ref="G109:G112"/>
    <mergeCell ref="AD91:AD93"/>
    <mergeCell ref="Z109:Z111"/>
    <mergeCell ref="W55:W57"/>
    <mergeCell ref="W73:W75"/>
    <mergeCell ref="O106:AA106"/>
    <mergeCell ref="O107:AA107"/>
    <mergeCell ref="O108:AA108"/>
    <mergeCell ref="U73:U74"/>
    <mergeCell ref="T55:T56"/>
    <mergeCell ref="U55:U56"/>
    <mergeCell ref="R55:R56"/>
    <mergeCell ref="S55:S56"/>
    <mergeCell ref="AB110:AB112"/>
    <mergeCell ref="R73:R74"/>
    <mergeCell ref="S73:S74"/>
    <mergeCell ref="T73:T74"/>
    <mergeCell ref="W109:W111"/>
    <mergeCell ref="X109:X111"/>
    <mergeCell ref="R91:R92"/>
    <mergeCell ref="S91:S92"/>
    <mergeCell ref="T91:T92"/>
    <mergeCell ref="U91:U92"/>
    <mergeCell ref="W27:W29"/>
    <mergeCell ref="R37:R38"/>
    <mergeCell ref="T37:T38"/>
    <mergeCell ref="P28:Q28"/>
    <mergeCell ref="W37:W39"/>
    <mergeCell ref="O28:O29"/>
    <mergeCell ref="O30:U30"/>
    <mergeCell ref="U27:U29"/>
    <mergeCell ref="J36:J39"/>
    <mergeCell ref="U37:U38"/>
    <mergeCell ref="S37:S38"/>
    <mergeCell ref="R27:T28"/>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D9:D13"/>
    <mergeCell ref="D15:D19"/>
    <mergeCell ref="I9:I12"/>
    <mergeCell ref="H15:H18"/>
    <mergeCell ref="J15:J18"/>
    <mergeCell ref="K15:K18"/>
    <mergeCell ref="M15:M17"/>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F166:F169"/>
    <mergeCell ref="I165:I170"/>
    <mergeCell ref="J166:J169"/>
    <mergeCell ref="F148:F151"/>
    <mergeCell ref="I147:I152"/>
    <mergeCell ref="J148:J151"/>
    <mergeCell ref="T211:T212"/>
    <mergeCell ref="R167:R168"/>
    <mergeCell ref="T167:T168"/>
    <mergeCell ref="O182:W182"/>
    <mergeCell ref="O165:V165"/>
    <mergeCell ref="O166:V166"/>
    <mergeCell ref="O161:V161"/>
    <mergeCell ref="O162:V162"/>
    <mergeCell ref="U167:U168"/>
    <mergeCell ref="U149:U150"/>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L85:WWL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N91:WMN92 WMG149 WWC37 WMG73 WWC73 WMG131 WWJ91:WWJ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K91:WMK92 WWG91:WWG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dataValidation allowBlank="1" promptTitle="checkPeriodRange" sqref="WWD109:WWD110 WVY38 WVY74 WVY132 WWF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WB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WA96:WWL98 WVT99:WWE100 WME96:WMP98 WLX99:WMI100 WCI96:WCT98 WCB99:WCM100 VSM96:VSX98 VSF99:VSQ100 VIQ96:VJB98 VIJ99:VIU100 UYU96:UZF98 UYN99:UYY100 UOY96:UPJ98 UOR99:UPC100 UFC96:UFN98 UEV99:UFG100 TVG96:TVR98 TUZ99:TVK100 TLK96:TLV98 TLD99:TLO100 TBO96:TBZ98 TBH99:TBS100 SRS96:SSD98 SRL99:SRW100 SHW96:SIH98 SHP99:SIA100 RYA96:RYL98 RXT99:RYE100 ROE96:ROP98 RNX99:ROI100 REI96:RET98 REB99:REM100 QUM96:QUX98 QUF99:QUQ100 QKQ96:QLB98 QKJ99:QKU100 QAU96:QBF98 QAN99:QAY100 PQY96:PRJ98 PQR99:PRC100 PHC96:PHN98 PGV99:PHG100 OXG96:OXR98 OWZ99:OXK100 ONK96:ONV98 OND99:ONO100 ODO96:ODZ98 ODH99:ODS100 NTS96:NUD98 NTL99:NTW100 NJW96:NKH98 NJP99:NKA100 NAA96:NAL98 MZT99:NAE100 MQE96:MQP98 MPX99:MQI100 MGI96:MGT98 MGB99:MGM100 LWM96:LWX98 LWF99:LWQ100 LMQ96:LNB98 LMJ99:LMU100 LCU96:LDF98 LCN99:LCY100 KSY96:KTJ98 KSR99:KTC100 KJC96:KJN98 KIV99:KJG100 JZG96:JZR98 JYZ99:JZK100 JPK96:JPV98 JPD99:JPO100 JFO96:JFZ98 JFH99:JFS100 IVS96:IWD98 IVL99:IVW100 ILW96:IMH98 ILP99:IMA100 ICA96:ICL98 IBT99:ICE100 HSE96:HSP98 HRX99:HSI100 HII96:HIT98 HIB99:HIM100 GYM96:GYX98 GYF99:GYQ100 GOQ96:GPB98 GOJ99:GOU100 GEU96:GFF98 GEN99:GEY100 FUY96:FVJ98 FUR99:FVC100 FLC96:FLN98 FKV99:FLG100 FBG96:FBR98 FAZ99:FBK100 ERK96:ERV98 ERD99:ERO100 EHO96:EHZ98 EHH99:EHS100 DXS96:DYD98 DXL99:DXW100 DNW96:DOH98 DNP99:DOA100 DEA96:DEL98 DDT99:DEE100 CUE96:CUP98 CTX99:CUI100 CKI96:CKT98 CKB99:CKM100 CAM96:CAX98 CAF99:CAQ100 BQQ96:BRB98 BQJ99:BQU100 BGU96:BHF98 BGN99:BGY100 AWY96:AXJ98 AWR99:AXC100 ANC96:ANN98 AMV99:ANG100 ADG96:ADR98 ACZ99:ADK100 TK96:TV98 TD99:TO100 JO96:JZ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30" t="s">
        <v>581</v>
      </c>
      <c r="BA1" s="1330"/>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753" t="s">
        <v>310</v>
      </c>
      <c r="AF2" s="45" t="s">
        <v>36</v>
      </c>
      <c r="AH2" s="143" t="s">
        <v>342</v>
      </c>
      <c r="AI2" s="143" t="s">
        <v>342</v>
      </c>
      <c r="AK2" s="143" t="s">
        <v>346</v>
      </c>
      <c r="AM2" s="143" t="s">
        <v>356</v>
      </c>
      <c r="AP2" s="1126" t="s">
        <v>612</v>
      </c>
      <c r="AQ2" s="1033" t="s">
        <v>614</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753" t="s">
        <v>311</v>
      </c>
      <c r="AF3" s="45" t="s">
        <v>37</v>
      </c>
      <c r="AH3" s="143" t="s">
        <v>365</v>
      </c>
      <c r="AI3" s="143" t="s">
        <v>344</v>
      </c>
      <c r="AK3" s="143" t="s">
        <v>347</v>
      </c>
      <c r="AM3" s="143" t="s">
        <v>357</v>
      </c>
      <c r="AP3" s="1126" t="s">
        <v>771</v>
      </c>
      <c r="AQ3" s="1033" t="s">
        <v>761</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2306</v>
      </c>
      <c r="S4" s="181" t="s">
        <v>28</v>
      </c>
      <c r="T4" s="182" t="s">
        <v>32</v>
      </c>
      <c r="U4" s="178" t="s">
        <v>38</v>
      </c>
      <c r="V4" s="1037">
        <v>3</v>
      </c>
      <c r="W4" s="458"/>
      <c r="X4" s="459" t="s">
        <v>761</v>
      </c>
      <c r="Y4" s="751" t="s">
        <v>637</v>
      </c>
      <c r="Z4" s="208"/>
      <c r="AC4" s="44" t="s">
        <v>312</v>
      </c>
      <c r="AD4" s="753" t="s">
        <v>312</v>
      </c>
      <c r="AF4" s="45" t="s">
        <v>38</v>
      </c>
      <c r="AH4" s="45" t="s">
        <v>368</v>
      </c>
      <c r="AK4" s="143" t="s">
        <v>348</v>
      </c>
      <c r="AM4" s="143" t="s">
        <v>358</v>
      </c>
      <c r="AP4" s="1126" t="s">
        <v>770</v>
      </c>
      <c r="AQ4" s="1033" t="s">
        <v>615</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616</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8"/>
      <c r="AH6" s="143" t="s">
        <v>367</v>
      </c>
      <c r="AK6" s="143" t="s">
        <v>350</v>
      </c>
      <c r="AM6" s="143" t="s">
        <v>360</v>
      </c>
      <c r="AP6" s="1126" t="s">
        <v>614</v>
      </c>
      <c r="AQ6" s="1033" t="s">
        <v>619</v>
      </c>
      <c r="AU6" s="219"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8"/>
      <c r="AH7" s="143" t="s">
        <v>343</v>
      </c>
      <c r="AK7" s="143" t="s">
        <v>351</v>
      </c>
      <c r="AM7" s="143" t="s">
        <v>361</v>
      </c>
      <c r="AP7" s="1126" t="s">
        <v>761</v>
      </c>
      <c r="AQ7" s="1033" t="s">
        <v>618</v>
      </c>
      <c r="AU7" s="219"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8"/>
      <c r="AK8" s="143" t="s">
        <v>352</v>
      </c>
      <c r="AP8" s="1126" t="s">
        <v>615</v>
      </c>
      <c r="AQ8" s="1033" t="s">
        <v>617</v>
      </c>
      <c r="AU8" s="219" t="s">
        <v>383</v>
      </c>
      <c r="AW8" s="408" t="s">
        <v>556</v>
      </c>
      <c r="AX8" s="409"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8"/>
      <c r="AK9" s="143" t="s">
        <v>353</v>
      </c>
      <c r="AP9" s="1126" t="s">
        <v>616</v>
      </c>
      <c r="AQ9" s="1033" t="s">
        <v>612</v>
      </c>
      <c r="AW9" s="408" t="s">
        <v>557</v>
      </c>
      <c r="AX9" s="409"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26" t="s">
        <v>619</v>
      </c>
      <c r="AQ10" s="1033" t="s">
        <v>771</v>
      </c>
      <c r="AW10" s="408" t="s">
        <v>558</v>
      </c>
      <c r="AX10" s="409" t="s">
        <v>558</v>
      </c>
    </row>
    <row r="11" spans="1:55" ht="33.75">
      <c r="A11" s="6" t="s">
        <v>110</v>
      </c>
      <c r="B11" s="44">
        <v>2009</v>
      </c>
      <c r="E11" s="143" t="s">
        <v>195</v>
      </c>
      <c r="F11" s="147"/>
      <c r="I11" s="143" t="s">
        <v>209</v>
      </c>
      <c r="O11" s="526" t="s">
        <v>651</v>
      </c>
      <c r="V11" s="1038" t="s">
        <v>209</v>
      </c>
      <c r="W11" s="460"/>
      <c r="X11" s="459" t="s">
        <v>619</v>
      </c>
      <c r="Y11" s="751" t="s">
        <v>673</v>
      </c>
      <c r="Z11" s="208"/>
      <c r="AP11" s="1126" t="s">
        <v>618</v>
      </c>
      <c r="AQ11" s="740" t="s">
        <v>770</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69"/>
      <c r="E28" s="270"/>
      <c r="F28" s="270"/>
      <c r="H28" s="271" t="s">
        <v>408</v>
      </c>
      <c r="AX28" s="409" t="s">
        <v>565</v>
      </c>
    </row>
    <row r="29" spans="1:50">
      <c r="A29" s="6" t="s">
        <v>125</v>
      </c>
      <c r="D29" s="272" t="s">
        <v>409</v>
      </c>
      <c r="E29" s="273" t="str">
        <f>IF(periodStart = "","", periodStart)</f>
        <v>01.01.2019</v>
      </c>
      <c r="F29" s="273" t="str">
        <f>IF(periodEnd = "","", periodEnd)</f>
        <v>31.12.2023</v>
      </c>
      <c r="H29" s="274" t="s">
        <v>2353</v>
      </c>
      <c r="AX29" s="409" t="s">
        <v>566</v>
      </c>
    </row>
    <row r="30" spans="1:50">
      <c r="A30" s="6" t="s">
        <v>126</v>
      </c>
      <c r="D30" s="275"/>
      <c r="E30" s="276"/>
      <c r="F30" s="276"/>
      <c r="AX30" s="409" t="s">
        <v>567</v>
      </c>
    </row>
    <row r="31" spans="1:50" ht="12.75">
      <c r="A31" s="6" t="s">
        <v>127</v>
      </c>
      <c r="D31" s="269"/>
      <c r="E31" s="270"/>
      <c r="F31" s="270"/>
      <c r="H31" s="277"/>
      <c r="AX31" s="409" t="s">
        <v>568</v>
      </c>
    </row>
    <row r="32" spans="1:50">
      <c r="A32" s="6" t="s">
        <v>128</v>
      </c>
      <c r="D32" s="272" t="s">
        <v>410</v>
      </c>
      <c r="E32" s="278"/>
      <c r="F32" s="278"/>
      <c r="H32" s="279"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1">
        <f>IF('Форма 4.7'!$F$15="",1,0)</f>
        <v>0</v>
      </c>
    </row>
    <row r="109" spans="1:1">
      <c r="A109" s="1101">
        <f>IF('Форма 4.7'!$E$15="",1,0)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тарифов'!$R$21="",1,0)</f>
        <v>0</v>
      </c>
    </row>
    <row r="118" spans="1:1">
      <c r="A118" s="1101">
        <f>IF('Форма 4.2.2 | Т-ТН'!$O$24="",1,0)</f>
        <v>0</v>
      </c>
    </row>
    <row r="119" spans="1:1">
      <c r="A119" s="1101">
        <f>IF('Форма 4.2.2 | Т-ТН'!$Y$24="",1,0)</f>
        <v>0</v>
      </c>
    </row>
    <row r="120" spans="1:1">
      <c r="A120" s="1101">
        <f>IF('Форма 4.2.2 | Т-ТН'!$AA$24="",1,0)</f>
        <v>0</v>
      </c>
    </row>
    <row r="121" spans="1:1">
      <c r="A121" s="1101">
        <f>IF('Форма 4.2.2 | Т-ТН'!$V$24="",1,0)</f>
        <v>0</v>
      </c>
    </row>
    <row r="122" spans="1:1">
      <c r="A122" s="1101">
        <f>IF('Форма 4.2.2 | Т-ТН'!$Z$24="",1,0)</f>
        <v>0</v>
      </c>
    </row>
    <row r="123" spans="1:1">
      <c r="A123" s="1101">
        <f>IF('Форма 4.2.2 | Т-ТН'!$AB$24="",1,0)</f>
        <v>0</v>
      </c>
    </row>
    <row r="124" spans="1:1">
      <c r="A124" s="1124">
        <f>IF('Сведения об изменении'!$E$13="",1,0)</f>
        <v>0</v>
      </c>
    </row>
    <row r="125" spans="1:1">
      <c r="A125" s="1125">
        <f>IF('Сведения об изменении'!$E$14="",1,0)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126"/>
  </cols>
  <sheetData>
    <row r="1" spans="1:3">
      <c r="A1" s="1126" t="s">
        <v>512</v>
      </c>
      <c r="B1" s="1126" t="s">
        <v>513</v>
      </c>
      <c r="C1" s="1126" t="s">
        <v>67</v>
      </c>
    </row>
    <row r="2" spans="1:3">
      <c r="A2" s="1126">
        <v>4189678</v>
      </c>
      <c r="B2" s="1126" t="s">
        <v>788</v>
      </c>
      <c r="C2" s="1126" t="s">
        <v>789</v>
      </c>
    </row>
    <row r="3" spans="1:3">
      <c r="A3" s="1126">
        <v>4190415</v>
      </c>
      <c r="B3" s="1126" t="s">
        <v>790</v>
      </c>
      <c r="C3" s="1126" t="s">
        <v>789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8"/>
    <col min="2" max="2" width="66" style="258" customWidth="1"/>
    <col min="3" max="16384" width="9.140625" style="258"/>
  </cols>
  <sheetData>
    <row r="3" spans="2:2">
      <c r="B3" s="352" t="s">
        <v>1354</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ColWidth="9.140625"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5" zoomScaleNormal="100" workbookViewId="0">
      <selection activeCell="J18" sqref="J18"/>
    </sheetView>
  </sheetViews>
  <sheetFormatPr defaultColWidth="9.140625"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26764253</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0"/>
    </row>
    <row r="4" spans="1:12" s="370" customFormat="1" ht="6">
      <c r="A4" s="364"/>
      <c r="B4" s="365"/>
      <c r="C4" s="366"/>
      <c r="D4" s="367"/>
      <c r="E4" s="387"/>
      <c r="F4" s="388"/>
      <c r="G4" s="389"/>
      <c r="I4" s="371"/>
    </row>
    <row r="5" spans="1:12" ht="22.5">
      <c r="D5" s="24"/>
      <c r="E5" s="1148" t="s">
        <v>769</v>
      </c>
      <c r="F5" s="1149"/>
      <c r="G5" s="433"/>
      <c r="J5" s="308"/>
    </row>
    <row r="6" spans="1:12" s="370" customFormat="1" ht="6">
      <c r="A6" s="364"/>
      <c r="B6" s="365"/>
      <c r="C6" s="366"/>
      <c r="D6" s="367"/>
      <c r="E6" s="372"/>
      <c r="F6" s="373"/>
      <c r="G6" s="374"/>
      <c r="I6" s="371"/>
    </row>
    <row r="7" spans="1:12" ht="27">
      <c r="D7" s="24"/>
      <c r="E7" s="25" t="s">
        <v>52</v>
      </c>
      <c r="F7" s="327" t="s">
        <v>150</v>
      </c>
      <c r="G7" s="382"/>
    </row>
    <row r="8" spans="1:12" s="370" customFormat="1" ht="6">
      <c r="A8" s="364"/>
      <c r="B8" s="365"/>
      <c r="C8" s="366"/>
      <c r="D8" s="367"/>
      <c r="E8" s="368"/>
      <c r="F8" s="369"/>
      <c r="G8" s="367"/>
      <c r="I8" s="371"/>
    </row>
    <row r="9" spans="1:12" ht="27">
      <c r="D9" s="24"/>
      <c r="E9" s="25" t="s">
        <v>474</v>
      </c>
      <c r="F9" s="1108" t="s">
        <v>85</v>
      </c>
      <c r="G9" s="381"/>
    </row>
    <row r="10" spans="1:12" s="370" customFormat="1" ht="6">
      <c r="A10" s="375"/>
      <c r="B10" s="365"/>
      <c r="C10" s="366"/>
      <c r="D10" s="376"/>
      <c r="E10" s="372"/>
      <c r="F10" s="377"/>
      <c r="G10" s="378"/>
      <c r="I10" s="371"/>
    </row>
    <row r="11" spans="1:12" ht="27">
      <c r="A11" s="200"/>
      <c r="D11" s="24"/>
      <c r="E11" s="81" t="s">
        <v>472</v>
      </c>
      <c r="F11" s="1119" t="s">
        <v>791</v>
      </c>
      <c r="G11" s="379"/>
    </row>
    <row r="12" spans="1:12" ht="27">
      <c r="D12" s="24"/>
      <c r="E12" s="81" t="s">
        <v>473</v>
      </c>
      <c r="F12" s="1119" t="s">
        <v>792</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2352</v>
      </c>
      <c r="G15" s="381"/>
    </row>
    <row r="16" spans="1:12" ht="27">
      <c r="D16" s="24"/>
      <c r="E16" s="81" t="s">
        <v>599</v>
      </c>
      <c r="F16" s="329" t="s">
        <v>1357</v>
      </c>
      <c r="G16" s="381"/>
    </row>
    <row r="17" spans="1:9" ht="19.5">
      <c r="D17" s="24"/>
      <c r="E17" s="25"/>
      <c r="F17" s="443" t="s">
        <v>607</v>
      </c>
      <c r="G17" s="21"/>
    </row>
    <row r="18" spans="1:9" ht="27">
      <c r="D18" s="24"/>
      <c r="E18" s="81" t="s">
        <v>502</v>
      </c>
      <c r="F18" s="328" t="s">
        <v>1343</v>
      </c>
      <c r="G18" s="381"/>
    </row>
    <row r="19" spans="1:9" ht="27">
      <c r="D19" s="24"/>
      <c r="E19" s="81" t="s">
        <v>596</v>
      </c>
      <c r="F19" s="329" t="s">
        <v>1344</v>
      </c>
      <c r="G19" s="381"/>
    </row>
    <row r="20" spans="1:9" ht="27">
      <c r="D20" s="24"/>
      <c r="E20" s="81" t="s">
        <v>595</v>
      </c>
      <c r="F20" s="328" t="s">
        <v>1345</v>
      </c>
      <c r="G20" s="381"/>
    </row>
    <row r="21" spans="1:9" ht="27">
      <c r="D21" s="24"/>
      <c r="E21" s="81" t="s">
        <v>501</v>
      </c>
      <c r="F21" s="328" t="s">
        <v>1346</v>
      </c>
      <c r="G21" s="381"/>
    </row>
    <row r="22" spans="1:9" ht="19.5">
      <c r="D22" s="24"/>
      <c r="E22" s="25"/>
      <c r="F22" s="443" t="s">
        <v>608</v>
      </c>
      <c r="G22" s="21"/>
    </row>
    <row r="23" spans="1:9" ht="27">
      <c r="D23" s="24"/>
      <c r="E23" s="81" t="s">
        <v>611</v>
      </c>
      <c r="F23" s="328" t="s">
        <v>1343</v>
      </c>
      <c r="G23" s="381"/>
    </row>
    <row r="24" spans="1:9" ht="27">
      <c r="D24" s="24"/>
      <c r="E24" s="81" t="s">
        <v>610</v>
      </c>
      <c r="F24" s="329" t="s">
        <v>2348</v>
      </c>
      <c r="G24" s="381"/>
    </row>
    <row r="25" spans="1:9" ht="27">
      <c r="D25" s="24"/>
      <c r="E25" s="81" t="s">
        <v>609</v>
      </c>
      <c r="F25" s="328" t="s">
        <v>2349</v>
      </c>
      <c r="G25" s="381"/>
    </row>
    <row r="26" spans="1:9" ht="27">
      <c r="D26" s="24"/>
      <c r="E26" s="81" t="s">
        <v>501</v>
      </c>
      <c r="F26" s="328" t="s">
        <v>2350</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1169</v>
      </c>
      <c r="G29" s="380"/>
    </row>
    <row r="30" spans="1:9" ht="27" hidden="1">
      <c r="C30" s="28"/>
      <c r="D30" s="29"/>
      <c r="E30" s="52" t="s">
        <v>203</v>
      </c>
      <c r="F30" s="331"/>
      <c r="G30" s="380"/>
    </row>
    <row r="31" spans="1:9" ht="27">
      <c r="C31" s="28"/>
      <c r="D31" s="29"/>
      <c r="E31" s="30" t="s">
        <v>53</v>
      </c>
      <c r="F31" s="330" t="s">
        <v>1170</v>
      </c>
      <c r="G31" s="380"/>
    </row>
    <row r="32" spans="1:9" ht="27">
      <c r="C32" s="28"/>
      <c r="D32" s="29"/>
      <c r="E32" s="30" t="s">
        <v>54</v>
      </c>
      <c r="F32" s="330" t="s">
        <v>1055</v>
      </c>
      <c r="G32" s="380"/>
      <c r="H32" s="31"/>
    </row>
    <row r="33" spans="1:9" s="370" customFormat="1" ht="6">
      <c r="A33" s="375"/>
      <c r="B33" s="365"/>
      <c r="C33" s="366"/>
      <c r="D33" s="376"/>
      <c r="E33" s="372"/>
      <c r="F33" s="377"/>
      <c r="G33" s="378"/>
      <c r="I33" s="371"/>
    </row>
    <row r="34" spans="1:9" ht="27">
      <c r="A34" s="199"/>
      <c r="D34" s="26"/>
      <c r="E34" s="797" t="s">
        <v>723</v>
      </c>
      <c r="F34" s="1120"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1108" t="s">
        <v>84</v>
      </c>
      <c r="G38" s="381"/>
      <c r="I38" s="19"/>
    </row>
    <row r="39" spans="1:9" s="370" customFormat="1" ht="6">
      <c r="A39" s="375"/>
      <c r="B39" s="365"/>
      <c r="C39" s="366"/>
      <c r="D39" s="376"/>
      <c r="E39" s="372"/>
      <c r="F39" s="377"/>
      <c r="G39" s="378"/>
      <c r="I39" s="371"/>
    </row>
    <row r="40" spans="1:9" ht="27">
      <c r="A40" s="201"/>
      <c r="B40" s="92"/>
      <c r="D40" s="33"/>
      <c r="E40" s="32" t="s">
        <v>546</v>
      </c>
      <c r="F40" s="328" t="s">
        <v>1347</v>
      </c>
      <c r="G40" s="379"/>
    </row>
    <row r="41" spans="1:9" ht="27">
      <c r="A41" s="201"/>
      <c r="B41" s="92"/>
      <c r="D41" s="33"/>
      <c r="E41" s="41" t="s">
        <v>547</v>
      </c>
      <c r="F41" s="328" t="s">
        <v>1348</v>
      </c>
      <c r="G41" s="379"/>
    </row>
    <row r="42" spans="1:9" ht="19.5">
      <c r="D42" s="24"/>
      <c r="E42" s="25"/>
      <c r="F42" s="443" t="s">
        <v>578</v>
      </c>
      <c r="G42" s="21"/>
    </row>
    <row r="43" spans="1:9" ht="27">
      <c r="A43" s="201"/>
      <c r="D43" s="21"/>
      <c r="E43" s="441" t="s">
        <v>87</v>
      </c>
      <c r="F43" s="447" t="s">
        <v>1349</v>
      </c>
      <c r="G43" s="379"/>
    </row>
    <row r="44" spans="1:9" ht="27">
      <c r="A44" s="201"/>
      <c r="B44" s="92"/>
      <c r="D44" s="33"/>
      <c r="E44" s="441" t="s">
        <v>88</v>
      </c>
      <c r="F44" s="447" t="s">
        <v>1350</v>
      </c>
      <c r="G44" s="379"/>
    </row>
    <row r="45" spans="1:9" ht="27">
      <c r="A45" s="201"/>
      <c r="B45" s="92"/>
      <c r="D45" s="33"/>
      <c r="E45" s="441" t="s">
        <v>579</v>
      </c>
      <c r="F45" s="447" t="s">
        <v>1351</v>
      </c>
      <c r="G45" s="379"/>
    </row>
    <row r="46" spans="1:9" ht="27">
      <c r="D46" s="24"/>
      <c r="E46" s="442" t="s">
        <v>580</v>
      </c>
      <c r="F46" s="447" t="s">
        <v>1352</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RpeFUkOicuiwPVAvpynatW5l33O/cUIt7tFRvtRnq7gX0NbETD7NDnLlx7DkblVmtETjIzqQeDQb7U14zcgtQw==" saltValue="QaooGpB0vww3p546cwM4fQ=="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778</v>
      </c>
    </row>
    <row r="3" spans="1:2">
      <c r="A3" s="1126">
        <v>4190065</v>
      </c>
      <c r="B3" s="1126" t="s">
        <v>779</v>
      </c>
    </row>
    <row r="4" spans="1:2">
      <c r="A4" s="1126">
        <v>4190066</v>
      </c>
      <c r="B4" s="1126" t="s">
        <v>780</v>
      </c>
    </row>
    <row r="5" spans="1:2">
      <c r="A5" s="1126">
        <v>4190067</v>
      </c>
      <c r="B5" s="1126" t="s">
        <v>781</v>
      </c>
    </row>
    <row r="6" spans="1:2">
      <c r="A6" s="1126">
        <v>4190068</v>
      </c>
      <c r="B6" s="1126" t="s">
        <v>782</v>
      </c>
    </row>
    <row r="7" spans="1:2">
      <c r="A7" s="1126">
        <v>4190069</v>
      </c>
      <c r="B7" s="1126" t="s">
        <v>783</v>
      </c>
    </row>
    <row r="8" spans="1:2">
      <c r="A8" s="1126">
        <v>4190070</v>
      </c>
      <c r="B8" s="1126" t="s">
        <v>784</v>
      </c>
    </row>
    <row r="9" spans="1:2">
      <c r="A9" s="1126">
        <v>4190071</v>
      </c>
      <c r="B9" s="1126" t="s">
        <v>785</v>
      </c>
    </row>
    <row r="10" spans="1:2">
      <c r="A10" s="1126">
        <v>4190072</v>
      </c>
      <c r="B10" s="1126" t="s">
        <v>786</v>
      </c>
    </row>
    <row r="11" spans="1:2">
      <c r="A11" s="1126">
        <v>4190073</v>
      </c>
      <c r="B11" s="1126" t="s">
        <v>787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576</v>
      </c>
    </row>
    <row r="6" spans="1:2">
      <c r="A6" t="s">
        <v>416</v>
      </c>
      <c r="B6" t="s">
        <v>488</v>
      </c>
    </row>
    <row r="7" spans="1:2">
      <c r="A7" t="s">
        <v>747</v>
      </c>
      <c r="B7" t="s">
        <v>426</v>
      </c>
    </row>
    <row r="8" spans="1:2">
      <c r="A8" t="s">
        <v>748</v>
      </c>
      <c r="B8" t="s">
        <v>427</v>
      </c>
    </row>
    <row r="9" spans="1:2">
      <c r="A9" t="s">
        <v>508</v>
      </c>
      <c r="B9" t="s">
        <v>428</v>
      </c>
    </row>
    <row r="10" spans="1:2">
      <c r="A10" t="s">
        <v>418</v>
      </c>
      <c r="B10" t="s">
        <v>489</v>
      </c>
    </row>
    <row r="11" spans="1:2">
      <c r="A11" t="s">
        <v>762</v>
      </c>
      <c r="B11" t="s">
        <v>429</v>
      </c>
    </row>
    <row r="12" spans="1:2">
      <c r="A12" t="s">
        <v>763</v>
      </c>
      <c r="B12" t="s">
        <v>430</v>
      </c>
    </row>
    <row r="13" spans="1:2">
      <c r="A13" t="s">
        <v>749</v>
      </c>
      <c r="B13" t="s">
        <v>431</v>
      </c>
    </row>
    <row r="14" spans="1:2">
      <c r="A14" t="s">
        <v>750</v>
      </c>
      <c r="B14" t="s">
        <v>335</v>
      </c>
    </row>
    <row r="15" spans="1:2">
      <c r="A15" t="s">
        <v>751</v>
      </c>
      <c r="B15" t="s">
        <v>61</v>
      </c>
    </row>
    <row r="16" spans="1:2">
      <c r="A16" t="s">
        <v>752</v>
      </c>
      <c r="B16" t="s">
        <v>387</v>
      </c>
    </row>
    <row r="17" spans="1:2">
      <c r="A17" t="s">
        <v>753</v>
      </c>
      <c r="B17" t="s">
        <v>440</v>
      </c>
    </row>
    <row r="18" spans="1:2">
      <c r="A18" t="s">
        <v>754</v>
      </c>
      <c r="B18" t="s">
        <v>250</v>
      </c>
    </row>
    <row r="19" spans="1:2">
      <c r="A19" t="s">
        <v>755</v>
      </c>
      <c r="B19" t="s">
        <v>74</v>
      </c>
    </row>
    <row r="20" spans="1:2">
      <c r="A20" t="s">
        <v>756</v>
      </c>
      <c r="B20" t="s">
        <v>63</v>
      </c>
    </row>
    <row r="21" spans="1:2">
      <c r="A21" t="s">
        <v>757</v>
      </c>
      <c r="B21" t="s">
        <v>75</v>
      </c>
    </row>
    <row r="22" spans="1:2">
      <c r="A22" t="s">
        <v>758</v>
      </c>
      <c r="B22" t="s">
        <v>432</v>
      </c>
    </row>
    <row r="23" spans="1:2">
      <c r="A23" t="s">
        <v>759</v>
      </c>
      <c r="B23" t="s">
        <v>73</v>
      </c>
    </row>
    <row r="24" spans="1:2">
      <c r="A24" t="s">
        <v>760</v>
      </c>
      <c r="B24" t="s">
        <v>62</v>
      </c>
    </row>
    <row r="25" spans="1:2">
      <c r="A25" t="s">
        <v>600</v>
      </c>
      <c r="B25" t="s">
        <v>64</v>
      </c>
    </row>
    <row r="26" spans="1:2">
      <c r="A26" t="s">
        <v>601</v>
      </c>
      <c r="B26" t="s">
        <v>385</v>
      </c>
    </row>
    <row r="27" spans="1:2">
      <c r="A27" t="s">
        <v>510</v>
      </c>
      <c r="B27" t="s">
        <v>14</v>
      </c>
    </row>
    <row r="28" spans="1:2">
      <c r="A28" t="s">
        <v>420</v>
      </c>
      <c r="B28" t="s">
        <v>82</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5"/>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777</v>
      </c>
      <c r="B1" s="5" t="s">
        <v>793</v>
      </c>
      <c r="C1" s="5" t="s">
        <v>794</v>
      </c>
      <c r="D1" s="5" t="s">
        <v>795</v>
      </c>
      <c r="E1" s="5" t="s">
        <v>796</v>
      </c>
      <c r="F1" s="5" t="s">
        <v>797</v>
      </c>
      <c r="G1" s="5" t="s">
        <v>798</v>
      </c>
      <c r="H1" s="5" t="s">
        <v>799</v>
      </c>
      <c r="I1" s="5" t="s">
        <v>800</v>
      </c>
    </row>
    <row r="2" spans="1:10">
      <c r="A2" s="5">
        <v>1</v>
      </c>
      <c r="B2" s="5" t="s">
        <v>801</v>
      </c>
      <c r="C2" s="5" t="s">
        <v>150</v>
      </c>
      <c r="D2" s="5" t="s">
        <v>802</v>
      </c>
      <c r="E2" s="5" t="s">
        <v>803</v>
      </c>
      <c r="F2" s="5" t="s">
        <v>804</v>
      </c>
      <c r="G2" s="5" t="s">
        <v>805</v>
      </c>
      <c r="J2" s="5" t="s">
        <v>1342</v>
      </c>
    </row>
    <row r="3" spans="1:10">
      <c r="A3" s="5">
        <v>2</v>
      </c>
      <c r="B3" s="5" t="s">
        <v>801</v>
      </c>
      <c r="C3" s="5" t="s">
        <v>150</v>
      </c>
      <c r="D3" s="5" t="s">
        <v>806</v>
      </c>
      <c r="E3" s="5" t="s">
        <v>807</v>
      </c>
      <c r="F3" s="5" t="s">
        <v>808</v>
      </c>
      <c r="G3" s="5" t="s">
        <v>809</v>
      </c>
      <c r="J3" s="5" t="s">
        <v>1342</v>
      </c>
    </row>
    <row r="4" spans="1:10">
      <c r="A4" s="5">
        <v>3</v>
      </c>
      <c r="B4" s="5" t="s">
        <v>801</v>
      </c>
      <c r="C4" s="5" t="s">
        <v>150</v>
      </c>
      <c r="D4" s="5" t="s">
        <v>810</v>
      </c>
      <c r="E4" s="5" t="s">
        <v>811</v>
      </c>
      <c r="F4" s="5" t="s">
        <v>812</v>
      </c>
      <c r="G4" s="5" t="s">
        <v>1369</v>
      </c>
      <c r="J4" s="5" t="s">
        <v>1342</v>
      </c>
    </row>
    <row r="5" spans="1:10">
      <c r="A5" s="5">
        <v>4</v>
      </c>
      <c r="B5" s="5" t="s">
        <v>801</v>
      </c>
      <c r="C5" s="5" t="s">
        <v>150</v>
      </c>
      <c r="D5" s="5" t="s">
        <v>814</v>
      </c>
      <c r="E5" s="5" t="s">
        <v>815</v>
      </c>
      <c r="F5" s="5" t="s">
        <v>816</v>
      </c>
      <c r="G5" s="5" t="s">
        <v>817</v>
      </c>
      <c r="J5" s="5" t="s">
        <v>1342</v>
      </c>
    </row>
    <row r="6" spans="1:10">
      <c r="A6" s="5">
        <v>5</v>
      </c>
      <c r="B6" s="5" t="s">
        <v>801</v>
      </c>
      <c r="C6" s="5" t="s">
        <v>150</v>
      </c>
      <c r="D6" s="5" t="s">
        <v>818</v>
      </c>
      <c r="E6" s="5" t="s">
        <v>819</v>
      </c>
      <c r="F6" s="5" t="s">
        <v>820</v>
      </c>
      <c r="G6" s="5" t="s">
        <v>821</v>
      </c>
      <c r="H6" s="5" t="s">
        <v>822</v>
      </c>
      <c r="J6" s="5" t="s">
        <v>1342</v>
      </c>
    </row>
    <row r="7" spans="1:10">
      <c r="A7" s="5">
        <v>6</v>
      </c>
      <c r="B7" s="5" t="s">
        <v>801</v>
      </c>
      <c r="C7" s="5" t="s">
        <v>150</v>
      </c>
      <c r="D7" s="5" t="s">
        <v>2308</v>
      </c>
      <c r="E7" s="5" t="s">
        <v>2309</v>
      </c>
      <c r="F7" s="5" t="s">
        <v>2310</v>
      </c>
      <c r="G7" s="5" t="s">
        <v>2311</v>
      </c>
      <c r="J7" s="5" t="s">
        <v>1342</v>
      </c>
    </row>
    <row r="8" spans="1:10">
      <c r="A8" s="5">
        <v>7</v>
      </c>
      <c r="B8" s="5" t="s">
        <v>801</v>
      </c>
      <c r="C8" s="5" t="s">
        <v>150</v>
      </c>
      <c r="D8" s="5" t="s">
        <v>823</v>
      </c>
      <c r="E8" s="5" t="s">
        <v>824</v>
      </c>
      <c r="F8" s="5" t="s">
        <v>825</v>
      </c>
      <c r="G8" s="5" t="s">
        <v>826</v>
      </c>
      <c r="H8" s="5" t="s">
        <v>827</v>
      </c>
      <c r="J8" s="5" t="s">
        <v>1342</v>
      </c>
    </row>
    <row r="9" spans="1:10">
      <c r="A9" s="5">
        <v>8</v>
      </c>
      <c r="B9" s="5" t="s">
        <v>801</v>
      </c>
      <c r="C9" s="5" t="s">
        <v>150</v>
      </c>
      <c r="D9" s="5" t="s">
        <v>828</v>
      </c>
      <c r="E9" s="5" t="s">
        <v>829</v>
      </c>
      <c r="F9" s="5" t="s">
        <v>830</v>
      </c>
      <c r="G9" s="5" t="s">
        <v>1370</v>
      </c>
      <c r="J9" s="5" t="s">
        <v>1342</v>
      </c>
    </row>
    <row r="10" spans="1:10">
      <c r="A10" s="5">
        <v>9</v>
      </c>
      <c r="B10" s="5" t="s">
        <v>801</v>
      </c>
      <c r="C10" s="5" t="s">
        <v>150</v>
      </c>
      <c r="D10" s="5" t="s">
        <v>832</v>
      </c>
      <c r="E10" s="5" t="s">
        <v>833</v>
      </c>
      <c r="F10" s="5" t="s">
        <v>834</v>
      </c>
      <c r="G10" s="5" t="s">
        <v>835</v>
      </c>
      <c r="J10" s="5" t="s">
        <v>1342</v>
      </c>
    </row>
    <row r="11" spans="1:10">
      <c r="A11" s="5">
        <v>10</v>
      </c>
      <c r="B11" s="5" t="s">
        <v>801</v>
      </c>
      <c r="C11" s="5" t="s">
        <v>150</v>
      </c>
      <c r="D11" s="5" t="s">
        <v>836</v>
      </c>
      <c r="E11" s="5" t="s">
        <v>837</v>
      </c>
      <c r="F11" s="5" t="s">
        <v>838</v>
      </c>
      <c r="G11" s="5" t="s">
        <v>839</v>
      </c>
      <c r="J11" s="5" t="s">
        <v>1342</v>
      </c>
    </row>
    <row r="12" spans="1:10">
      <c r="A12" s="5">
        <v>11</v>
      </c>
      <c r="B12" s="5" t="s">
        <v>801</v>
      </c>
      <c r="C12" s="5" t="s">
        <v>150</v>
      </c>
      <c r="D12" s="5" t="s">
        <v>840</v>
      </c>
      <c r="E12" s="5" t="s">
        <v>841</v>
      </c>
      <c r="F12" s="5" t="s">
        <v>842</v>
      </c>
      <c r="G12" s="5" t="s">
        <v>843</v>
      </c>
      <c r="H12" s="5" t="s">
        <v>844</v>
      </c>
      <c r="J12" s="5" t="s">
        <v>1342</v>
      </c>
    </row>
    <row r="13" spans="1:10">
      <c r="A13" s="5">
        <v>12</v>
      </c>
      <c r="B13" s="5" t="s">
        <v>801</v>
      </c>
      <c r="C13" s="5" t="s">
        <v>150</v>
      </c>
      <c r="D13" s="5" t="s">
        <v>892</v>
      </c>
      <c r="E13" s="5" t="s">
        <v>2312</v>
      </c>
      <c r="F13" s="5" t="s">
        <v>893</v>
      </c>
      <c r="G13" s="5" t="s">
        <v>878</v>
      </c>
      <c r="J13" s="5" t="s">
        <v>1342</v>
      </c>
    </row>
    <row r="14" spans="1:10">
      <c r="A14" s="5">
        <v>13</v>
      </c>
      <c r="B14" s="5" t="s">
        <v>801</v>
      </c>
      <c r="C14" s="5" t="s">
        <v>150</v>
      </c>
      <c r="D14" s="5" t="s">
        <v>845</v>
      </c>
      <c r="E14" s="5" t="s">
        <v>846</v>
      </c>
      <c r="F14" s="5" t="s">
        <v>847</v>
      </c>
      <c r="G14" s="5" t="s">
        <v>848</v>
      </c>
      <c r="J14" s="5" t="s">
        <v>1342</v>
      </c>
    </row>
    <row r="15" spans="1:10">
      <c r="A15" s="5">
        <v>14</v>
      </c>
      <c r="B15" s="5" t="s">
        <v>801</v>
      </c>
      <c r="C15" s="5" t="s">
        <v>150</v>
      </c>
      <c r="D15" s="5" t="s">
        <v>849</v>
      </c>
      <c r="E15" s="5" t="s">
        <v>850</v>
      </c>
      <c r="F15" s="5" t="s">
        <v>851</v>
      </c>
      <c r="G15" s="5" t="s">
        <v>813</v>
      </c>
      <c r="J15" s="5" t="s">
        <v>1342</v>
      </c>
    </row>
    <row r="16" spans="1:10">
      <c r="A16" s="5">
        <v>15</v>
      </c>
      <c r="B16" s="5" t="s">
        <v>801</v>
      </c>
      <c r="C16" s="5" t="s">
        <v>150</v>
      </c>
      <c r="D16" s="5" t="s">
        <v>852</v>
      </c>
      <c r="E16" s="5" t="s">
        <v>853</v>
      </c>
      <c r="F16" s="5" t="s">
        <v>854</v>
      </c>
      <c r="G16" s="5" t="s">
        <v>855</v>
      </c>
      <c r="J16" s="5" t="s">
        <v>1342</v>
      </c>
    </row>
    <row r="17" spans="1:10">
      <c r="A17" s="5">
        <v>16</v>
      </c>
      <c r="B17" s="5" t="s">
        <v>801</v>
      </c>
      <c r="C17" s="5" t="s">
        <v>150</v>
      </c>
      <c r="D17" s="5" t="s">
        <v>856</v>
      </c>
      <c r="E17" s="5" t="s">
        <v>857</v>
      </c>
      <c r="F17" s="5" t="s">
        <v>858</v>
      </c>
      <c r="G17" s="5" t="s">
        <v>859</v>
      </c>
      <c r="H17" s="5" t="s">
        <v>860</v>
      </c>
      <c r="J17" s="5" t="s">
        <v>1342</v>
      </c>
    </row>
    <row r="18" spans="1:10">
      <c r="A18" s="5">
        <v>17</v>
      </c>
      <c r="B18" s="5" t="s">
        <v>801</v>
      </c>
      <c r="C18" s="5" t="s">
        <v>150</v>
      </c>
      <c r="D18" s="5" t="s">
        <v>1076</v>
      </c>
      <c r="E18" s="5" t="s">
        <v>2313</v>
      </c>
      <c r="F18" s="5" t="s">
        <v>1077</v>
      </c>
      <c r="G18" s="5" t="s">
        <v>1078</v>
      </c>
      <c r="J18" s="5" t="s">
        <v>1342</v>
      </c>
    </row>
    <row r="19" spans="1:10">
      <c r="A19" s="5">
        <v>18</v>
      </c>
      <c r="B19" s="5" t="s">
        <v>801</v>
      </c>
      <c r="C19" s="5" t="s">
        <v>150</v>
      </c>
      <c r="D19" s="5" t="s">
        <v>861</v>
      </c>
      <c r="E19" s="5" t="s">
        <v>862</v>
      </c>
      <c r="F19" s="5" t="s">
        <v>858</v>
      </c>
      <c r="G19" s="5" t="s">
        <v>863</v>
      </c>
      <c r="J19" s="5" t="s">
        <v>1342</v>
      </c>
    </row>
    <row r="20" spans="1:10">
      <c r="A20" s="5">
        <v>19</v>
      </c>
      <c r="B20" s="5" t="s">
        <v>801</v>
      </c>
      <c r="C20" s="5" t="s">
        <v>150</v>
      </c>
      <c r="D20" s="5" t="s">
        <v>864</v>
      </c>
      <c r="E20" s="5" t="s">
        <v>865</v>
      </c>
      <c r="F20" s="5" t="s">
        <v>866</v>
      </c>
      <c r="G20" s="5" t="s">
        <v>867</v>
      </c>
      <c r="J20" s="5" t="s">
        <v>1342</v>
      </c>
    </row>
    <row r="21" spans="1:10">
      <c r="A21" s="5">
        <v>20</v>
      </c>
      <c r="B21" s="5" t="s">
        <v>801</v>
      </c>
      <c r="C21" s="5" t="s">
        <v>150</v>
      </c>
      <c r="D21" s="5" t="s">
        <v>868</v>
      </c>
      <c r="E21" s="5" t="s">
        <v>869</v>
      </c>
      <c r="F21" s="5" t="s">
        <v>870</v>
      </c>
      <c r="G21" s="5" t="s">
        <v>855</v>
      </c>
      <c r="J21" s="5" t="s">
        <v>1342</v>
      </c>
    </row>
    <row r="22" spans="1:10">
      <c r="A22" s="5">
        <v>21</v>
      </c>
      <c r="B22" s="5" t="s">
        <v>801</v>
      </c>
      <c r="C22" s="5" t="s">
        <v>150</v>
      </c>
      <c r="D22" s="5" t="s">
        <v>2314</v>
      </c>
      <c r="E22" s="5" t="s">
        <v>2315</v>
      </c>
      <c r="F22" s="5" t="s">
        <v>2316</v>
      </c>
      <c r="G22" s="5" t="s">
        <v>809</v>
      </c>
      <c r="H22" s="5" t="s">
        <v>2317</v>
      </c>
      <c r="J22" s="5" t="s">
        <v>1342</v>
      </c>
    </row>
    <row r="23" spans="1:10">
      <c r="A23" s="5">
        <v>22</v>
      </c>
      <c r="B23" s="5" t="s">
        <v>801</v>
      </c>
      <c r="C23" s="5" t="s">
        <v>150</v>
      </c>
      <c r="D23" s="5" t="s">
        <v>871</v>
      </c>
      <c r="E23" s="5" t="s">
        <v>872</v>
      </c>
      <c r="F23" s="5" t="s">
        <v>873</v>
      </c>
      <c r="G23" s="5" t="s">
        <v>874</v>
      </c>
      <c r="J23" s="5" t="s">
        <v>1342</v>
      </c>
    </row>
    <row r="24" spans="1:10">
      <c r="A24" s="5">
        <v>23</v>
      </c>
      <c r="B24" s="5" t="s">
        <v>801</v>
      </c>
      <c r="C24" s="5" t="s">
        <v>150</v>
      </c>
      <c r="D24" s="5" t="s">
        <v>875</v>
      </c>
      <c r="E24" s="5" t="s">
        <v>876</v>
      </c>
      <c r="F24" s="5" t="s">
        <v>877</v>
      </c>
      <c r="G24" s="5" t="s">
        <v>878</v>
      </c>
      <c r="J24" s="5" t="s">
        <v>1342</v>
      </c>
    </row>
    <row r="25" spans="1:10">
      <c r="A25" s="5">
        <v>24</v>
      </c>
      <c r="B25" s="5" t="s">
        <v>801</v>
      </c>
      <c r="C25" s="5" t="s">
        <v>150</v>
      </c>
      <c r="D25" s="5" t="s">
        <v>879</v>
      </c>
      <c r="E25" s="5" t="s">
        <v>880</v>
      </c>
      <c r="F25" s="5" t="s">
        <v>881</v>
      </c>
      <c r="G25" s="5" t="s">
        <v>882</v>
      </c>
      <c r="J25" s="5" t="s">
        <v>1342</v>
      </c>
    </row>
    <row r="26" spans="1:10">
      <c r="A26" s="5">
        <v>25</v>
      </c>
      <c r="B26" s="5" t="s">
        <v>801</v>
      </c>
      <c r="C26" s="5" t="s">
        <v>150</v>
      </c>
      <c r="D26" s="5" t="s">
        <v>883</v>
      </c>
      <c r="E26" s="5" t="s">
        <v>884</v>
      </c>
      <c r="F26" s="5" t="s">
        <v>885</v>
      </c>
      <c r="G26" s="5" t="s">
        <v>878</v>
      </c>
      <c r="J26" s="5" t="s">
        <v>1342</v>
      </c>
    </row>
    <row r="27" spans="1:10">
      <c r="A27" s="5">
        <v>26</v>
      </c>
      <c r="B27" s="5" t="s">
        <v>801</v>
      </c>
      <c r="C27" s="5" t="s">
        <v>150</v>
      </c>
      <c r="D27" s="5" t="s">
        <v>886</v>
      </c>
      <c r="E27" s="5" t="s">
        <v>887</v>
      </c>
      <c r="F27" s="5" t="s">
        <v>888</v>
      </c>
      <c r="G27" s="5" t="s">
        <v>813</v>
      </c>
      <c r="J27" s="5" t="s">
        <v>1342</v>
      </c>
    </row>
    <row r="28" spans="1:10">
      <c r="A28" s="5">
        <v>27</v>
      </c>
      <c r="B28" s="5" t="s">
        <v>801</v>
      </c>
      <c r="C28" s="5" t="s">
        <v>150</v>
      </c>
      <c r="D28" s="5" t="s">
        <v>889</v>
      </c>
      <c r="E28" s="5" t="s">
        <v>890</v>
      </c>
      <c r="F28" s="5" t="s">
        <v>891</v>
      </c>
      <c r="G28" s="5" t="s">
        <v>813</v>
      </c>
      <c r="J28" s="5" t="s">
        <v>1342</v>
      </c>
    </row>
    <row r="29" spans="1:10">
      <c r="A29" s="5">
        <v>28</v>
      </c>
      <c r="B29" s="5" t="s">
        <v>801</v>
      </c>
      <c r="C29" s="5" t="s">
        <v>150</v>
      </c>
      <c r="D29" s="5" t="s">
        <v>894</v>
      </c>
      <c r="E29" s="5" t="s">
        <v>895</v>
      </c>
      <c r="F29" s="5" t="s">
        <v>896</v>
      </c>
      <c r="G29" s="5" t="s">
        <v>878</v>
      </c>
      <c r="J29" s="5" t="s">
        <v>1342</v>
      </c>
    </row>
    <row r="30" spans="1:10">
      <c r="A30" s="5">
        <v>29</v>
      </c>
      <c r="B30" s="5" t="s">
        <v>801</v>
      </c>
      <c r="C30" s="5" t="s">
        <v>150</v>
      </c>
      <c r="D30" s="5" t="s">
        <v>897</v>
      </c>
      <c r="E30" s="5" t="s">
        <v>898</v>
      </c>
      <c r="F30" s="5" t="s">
        <v>899</v>
      </c>
      <c r="G30" s="5" t="s">
        <v>900</v>
      </c>
      <c r="J30" s="5" t="s">
        <v>1342</v>
      </c>
    </row>
    <row r="31" spans="1:10">
      <c r="A31" s="5">
        <v>30</v>
      </c>
      <c r="B31" s="5" t="s">
        <v>801</v>
      </c>
      <c r="C31" s="5" t="s">
        <v>150</v>
      </c>
      <c r="D31" s="5" t="s">
        <v>901</v>
      </c>
      <c r="E31" s="5" t="s">
        <v>902</v>
      </c>
      <c r="F31" s="5" t="s">
        <v>903</v>
      </c>
      <c r="G31" s="5" t="s">
        <v>809</v>
      </c>
      <c r="J31" s="5" t="s">
        <v>1342</v>
      </c>
    </row>
    <row r="32" spans="1:10">
      <c r="A32" s="5">
        <v>31</v>
      </c>
      <c r="B32" s="5" t="s">
        <v>801</v>
      </c>
      <c r="C32" s="5" t="s">
        <v>150</v>
      </c>
      <c r="D32" s="5" t="s">
        <v>1371</v>
      </c>
      <c r="E32" s="5" t="s">
        <v>1372</v>
      </c>
      <c r="F32" s="5" t="s">
        <v>1373</v>
      </c>
      <c r="G32" s="5" t="s">
        <v>950</v>
      </c>
      <c r="J32" s="5" t="s">
        <v>1342</v>
      </c>
    </row>
    <row r="33" spans="1:10">
      <c r="A33" s="5">
        <v>32</v>
      </c>
      <c r="B33" s="5" t="s">
        <v>801</v>
      </c>
      <c r="C33" s="5" t="s">
        <v>150</v>
      </c>
      <c r="D33" s="5" t="s">
        <v>904</v>
      </c>
      <c r="E33" s="5" t="s">
        <v>905</v>
      </c>
      <c r="F33" s="5" t="s">
        <v>906</v>
      </c>
      <c r="G33" s="5" t="s">
        <v>907</v>
      </c>
      <c r="J33" s="5" t="s">
        <v>1342</v>
      </c>
    </row>
    <row r="34" spans="1:10">
      <c r="A34" s="5">
        <v>33</v>
      </c>
      <c r="B34" s="5" t="s">
        <v>801</v>
      </c>
      <c r="C34" s="5" t="s">
        <v>150</v>
      </c>
      <c r="D34" s="5" t="s">
        <v>908</v>
      </c>
      <c r="E34" s="5" t="s">
        <v>909</v>
      </c>
      <c r="F34" s="5" t="s">
        <v>910</v>
      </c>
      <c r="G34" s="5" t="s">
        <v>911</v>
      </c>
      <c r="H34" s="5" t="s">
        <v>912</v>
      </c>
      <c r="J34" s="5" t="s">
        <v>1342</v>
      </c>
    </row>
    <row r="35" spans="1:10">
      <c r="A35" s="5">
        <v>34</v>
      </c>
      <c r="B35" s="5" t="s">
        <v>801</v>
      </c>
      <c r="C35" s="5" t="s">
        <v>150</v>
      </c>
      <c r="D35" s="5" t="s">
        <v>913</v>
      </c>
      <c r="E35" s="5" t="s">
        <v>914</v>
      </c>
      <c r="F35" s="5" t="s">
        <v>915</v>
      </c>
      <c r="G35" s="5" t="s">
        <v>916</v>
      </c>
      <c r="J35" s="5" t="s">
        <v>1342</v>
      </c>
    </row>
    <row r="36" spans="1:10">
      <c r="A36" s="5">
        <v>35</v>
      </c>
      <c r="B36" s="5" t="s">
        <v>801</v>
      </c>
      <c r="C36" s="5" t="s">
        <v>150</v>
      </c>
      <c r="D36" s="5" t="s">
        <v>917</v>
      </c>
      <c r="E36" s="5" t="s">
        <v>918</v>
      </c>
      <c r="F36" s="5" t="s">
        <v>919</v>
      </c>
      <c r="G36" s="5" t="s">
        <v>920</v>
      </c>
      <c r="J36" s="5" t="s">
        <v>1342</v>
      </c>
    </row>
    <row r="37" spans="1:10">
      <c r="A37" s="5">
        <v>36</v>
      </c>
      <c r="B37" s="5" t="s">
        <v>801</v>
      </c>
      <c r="C37" s="5" t="s">
        <v>150</v>
      </c>
      <c r="D37" s="5" t="s">
        <v>921</v>
      </c>
      <c r="E37" s="5" t="s">
        <v>922</v>
      </c>
      <c r="F37" s="5" t="s">
        <v>923</v>
      </c>
      <c r="G37" s="5" t="s">
        <v>924</v>
      </c>
      <c r="J37" s="5" t="s">
        <v>1342</v>
      </c>
    </row>
    <row r="38" spans="1:10">
      <c r="A38" s="5">
        <v>37</v>
      </c>
      <c r="B38" s="5" t="s">
        <v>801</v>
      </c>
      <c r="C38" s="5" t="s">
        <v>150</v>
      </c>
      <c r="D38" s="5" t="s">
        <v>925</v>
      </c>
      <c r="E38" s="5" t="s">
        <v>926</v>
      </c>
      <c r="F38" s="5" t="s">
        <v>927</v>
      </c>
      <c r="G38" s="5" t="s">
        <v>928</v>
      </c>
      <c r="J38" s="5" t="s">
        <v>1342</v>
      </c>
    </row>
    <row r="39" spans="1:10">
      <c r="A39" s="5">
        <v>38</v>
      </c>
      <c r="B39" s="5" t="s">
        <v>801</v>
      </c>
      <c r="C39" s="5" t="s">
        <v>150</v>
      </c>
      <c r="D39" s="5" t="s">
        <v>929</v>
      </c>
      <c r="E39" s="5" t="s">
        <v>930</v>
      </c>
      <c r="F39" s="5" t="s">
        <v>931</v>
      </c>
      <c r="G39" s="5" t="s">
        <v>855</v>
      </c>
      <c r="H39" s="5" t="s">
        <v>932</v>
      </c>
      <c r="J39" s="5" t="s">
        <v>1342</v>
      </c>
    </row>
    <row r="40" spans="1:10">
      <c r="A40" s="5">
        <v>39</v>
      </c>
      <c r="B40" s="5" t="s">
        <v>801</v>
      </c>
      <c r="C40" s="5" t="s">
        <v>150</v>
      </c>
      <c r="D40" s="5" t="s">
        <v>933</v>
      </c>
      <c r="E40" s="5" t="s">
        <v>934</v>
      </c>
      <c r="F40" s="5" t="s">
        <v>935</v>
      </c>
      <c r="G40" s="5" t="s">
        <v>855</v>
      </c>
      <c r="J40" s="5" t="s">
        <v>1342</v>
      </c>
    </row>
    <row r="41" spans="1:10">
      <c r="A41" s="5">
        <v>40</v>
      </c>
      <c r="B41" s="5" t="s">
        <v>801</v>
      </c>
      <c r="C41" s="5" t="s">
        <v>150</v>
      </c>
      <c r="D41" s="5" t="s">
        <v>936</v>
      </c>
      <c r="E41" s="5" t="s">
        <v>937</v>
      </c>
      <c r="F41" s="5" t="s">
        <v>938</v>
      </c>
      <c r="G41" s="5" t="s">
        <v>939</v>
      </c>
      <c r="I41" s="5" t="s">
        <v>2318</v>
      </c>
      <c r="J41" s="5" t="s">
        <v>1342</v>
      </c>
    </row>
    <row r="42" spans="1:10">
      <c r="A42" s="5">
        <v>41</v>
      </c>
      <c r="B42" s="5" t="s">
        <v>801</v>
      </c>
      <c r="C42" s="5" t="s">
        <v>150</v>
      </c>
      <c r="D42" s="5" t="s">
        <v>940</v>
      </c>
      <c r="E42" s="5" t="s">
        <v>941</v>
      </c>
      <c r="F42" s="5" t="s">
        <v>942</v>
      </c>
      <c r="G42" s="5" t="s">
        <v>924</v>
      </c>
      <c r="J42" s="5" t="s">
        <v>1342</v>
      </c>
    </row>
    <row r="43" spans="1:10">
      <c r="A43" s="5">
        <v>42</v>
      </c>
      <c r="B43" s="5" t="s">
        <v>801</v>
      </c>
      <c r="C43" s="5" t="s">
        <v>150</v>
      </c>
      <c r="D43" s="5" t="s">
        <v>943</v>
      </c>
      <c r="E43" s="5" t="s">
        <v>944</v>
      </c>
      <c r="F43" s="5" t="s">
        <v>945</v>
      </c>
      <c r="G43" s="5" t="s">
        <v>946</v>
      </c>
      <c r="J43" s="5" t="s">
        <v>1342</v>
      </c>
    </row>
    <row r="44" spans="1:10">
      <c r="A44" s="5">
        <v>43</v>
      </c>
      <c r="B44" s="5" t="s">
        <v>801</v>
      </c>
      <c r="C44" s="5" t="s">
        <v>150</v>
      </c>
      <c r="D44" s="5" t="s">
        <v>947</v>
      </c>
      <c r="E44" s="5" t="s">
        <v>948</v>
      </c>
      <c r="F44" s="5" t="s">
        <v>949</v>
      </c>
      <c r="G44" s="5" t="s">
        <v>950</v>
      </c>
      <c r="H44" s="5" t="s">
        <v>951</v>
      </c>
      <c r="J44" s="5" t="s">
        <v>1342</v>
      </c>
    </row>
    <row r="45" spans="1:10">
      <c r="A45" s="5">
        <v>44</v>
      </c>
      <c r="B45" s="5" t="s">
        <v>801</v>
      </c>
      <c r="C45" s="5" t="s">
        <v>150</v>
      </c>
      <c r="D45" s="5" t="s">
        <v>952</v>
      </c>
      <c r="E45" s="5" t="s">
        <v>953</v>
      </c>
      <c r="F45" s="5" t="s">
        <v>954</v>
      </c>
      <c r="G45" s="5" t="s">
        <v>955</v>
      </c>
      <c r="J45" s="5" t="s">
        <v>1342</v>
      </c>
    </row>
    <row r="46" spans="1:10">
      <c r="A46" s="5">
        <v>45</v>
      </c>
      <c r="B46" s="5" t="s">
        <v>801</v>
      </c>
      <c r="C46" s="5" t="s">
        <v>150</v>
      </c>
      <c r="D46" s="5" t="s">
        <v>956</v>
      </c>
      <c r="E46" s="5" t="s">
        <v>957</v>
      </c>
      <c r="F46" s="5" t="s">
        <v>958</v>
      </c>
      <c r="G46" s="5" t="s">
        <v>946</v>
      </c>
      <c r="H46" s="5" t="s">
        <v>959</v>
      </c>
      <c r="J46" s="5" t="s">
        <v>1342</v>
      </c>
    </row>
    <row r="47" spans="1:10">
      <c r="A47" s="5">
        <v>46</v>
      </c>
      <c r="B47" s="5" t="s">
        <v>801</v>
      </c>
      <c r="C47" s="5" t="s">
        <v>150</v>
      </c>
      <c r="D47" s="5" t="s">
        <v>1374</v>
      </c>
      <c r="E47" s="5" t="s">
        <v>1375</v>
      </c>
      <c r="F47" s="5" t="s">
        <v>1376</v>
      </c>
      <c r="G47" s="5" t="s">
        <v>874</v>
      </c>
      <c r="J47" s="5" t="s">
        <v>1342</v>
      </c>
    </row>
    <row r="48" spans="1:10">
      <c r="A48" s="5">
        <v>47</v>
      </c>
      <c r="B48" s="5" t="s">
        <v>801</v>
      </c>
      <c r="C48" s="5" t="s">
        <v>150</v>
      </c>
      <c r="D48" s="5" t="s">
        <v>960</v>
      </c>
      <c r="E48" s="5" t="s">
        <v>961</v>
      </c>
      <c r="F48" s="5" t="s">
        <v>962</v>
      </c>
      <c r="G48" s="5" t="s">
        <v>855</v>
      </c>
      <c r="J48" s="5" t="s">
        <v>1342</v>
      </c>
    </row>
    <row r="49" spans="1:10">
      <c r="A49" s="5">
        <v>48</v>
      </c>
      <c r="B49" s="5" t="s">
        <v>801</v>
      </c>
      <c r="C49" s="5" t="s">
        <v>150</v>
      </c>
      <c r="D49" s="5" t="s">
        <v>963</v>
      </c>
      <c r="E49" s="5" t="s">
        <v>964</v>
      </c>
      <c r="F49" s="5" t="s">
        <v>965</v>
      </c>
      <c r="G49" s="5" t="s">
        <v>966</v>
      </c>
      <c r="J49" s="5" t="s">
        <v>1342</v>
      </c>
    </row>
    <row r="50" spans="1:10">
      <c r="A50" s="5">
        <v>49</v>
      </c>
      <c r="B50" s="5" t="s">
        <v>801</v>
      </c>
      <c r="C50" s="5" t="s">
        <v>150</v>
      </c>
      <c r="D50" s="5" t="s">
        <v>1377</v>
      </c>
      <c r="E50" s="5" t="s">
        <v>1378</v>
      </c>
      <c r="F50" s="5" t="s">
        <v>1379</v>
      </c>
      <c r="G50" s="5" t="s">
        <v>924</v>
      </c>
      <c r="H50" s="5" t="s">
        <v>1380</v>
      </c>
      <c r="J50" s="5" t="s">
        <v>1342</v>
      </c>
    </row>
    <row r="51" spans="1:10">
      <c r="A51" s="5">
        <v>50</v>
      </c>
      <c r="B51" s="5" t="s">
        <v>801</v>
      </c>
      <c r="C51" s="5" t="s">
        <v>150</v>
      </c>
      <c r="D51" s="5" t="s">
        <v>967</v>
      </c>
      <c r="E51" s="5" t="s">
        <v>968</v>
      </c>
      <c r="F51" s="5" t="s">
        <v>969</v>
      </c>
      <c r="G51" s="5" t="s">
        <v>855</v>
      </c>
      <c r="J51" s="5" t="s">
        <v>1342</v>
      </c>
    </row>
    <row r="52" spans="1:10">
      <c r="A52" s="5">
        <v>51</v>
      </c>
      <c r="B52" s="5" t="s">
        <v>801</v>
      </c>
      <c r="C52" s="5" t="s">
        <v>150</v>
      </c>
      <c r="D52" s="5" t="s">
        <v>970</v>
      </c>
      <c r="E52" s="5" t="s">
        <v>971</v>
      </c>
      <c r="F52" s="5" t="s">
        <v>972</v>
      </c>
      <c r="G52" s="5" t="s">
        <v>973</v>
      </c>
      <c r="J52" s="5" t="s">
        <v>1342</v>
      </c>
    </row>
    <row r="53" spans="1:10">
      <c r="A53" s="5">
        <v>52</v>
      </c>
      <c r="B53" s="5" t="s">
        <v>801</v>
      </c>
      <c r="C53" s="5" t="s">
        <v>150</v>
      </c>
      <c r="D53" s="5" t="s">
        <v>974</v>
      </c>
      <c r="E53" s="5" t="s">
        <v>975</v>
      </c>
      <c r="F53" s="5" t="s">
        <v>976</v>
      </c>
      <c r="G53" s="5" t="s">
        <v>977</v>
      </c>
      <c r="J53" s="5" t="s">
        <v>1342</v>
      </c>
    </row>
    <row r="54" spans="1:10">
      <c r="A54" s="5">
        <v>53</v>
      </c>
      <c r="B54" s="5" t="s">
        <v>801</v>
      </c>
      <c r="C54" s="5" t="s">
        <v>150</v>
      </c>
      <c r="D54" s="5" t="s">
        <v>978</v>
      </c>
      <c r="E54" s="5" t="s">
        <v>979</v>
      </c>
      <c r="F54" s="5" t="s">
        <v>980</v>
      </c>
      <c r="G54" s="5" t="s">
        <v>855</v>
      </c>
      <c r="J54" s="5" t="s">
        <v>1342</v>
      </c>
    </row>
    <row r="55" spans="1:10">
      <c r="A55" s="5">
        <v>54</v>
      </c>
      <c r="B55" s="5" t="s">
        <v>801</v>
      </c>
      <c r="C55" s="5" t="s">
        <v>150</v>
      </c>
      <c r="D55" s="5" t="s">
        <v>981</v>
      </c>
      <c r="E55" s="5" t="s">
        <v>982</v>
      </c>
      <c r="F55" s="5" t="s">
        <v>983</v>
      </c>
      <c r="G55" s="5" t="s">
        <v>855</v>
      </c>
      <c r="J55" s="5" t="s">
        <v>1342</v>
      </c>
    </row>
    <row r="56" spans="1:10">
      <c r="A56" s="5">
        <v>55</v>
      </c>
      <c r="B56" s="5" t="s">
        <v>801</v>
      </c>
      <c r="C56" s="5" t="s">
        <v>150</v>
      </c>
      <c r="D56" s="5" t="s">
        <v>984</v>
      </c>
      <c r="E56" s="5" t="s">
        <v>985</v>
      </c>
      <c r="F56" s="5" t="s">
        <v>986</v>
      </c>
      <c r="G56" s="5" t="s">
        <v>987</v>
      </c>
      <c r="J56" s="5" t="s">
        <v>1342</v>
      </c>
    </row>
    <row r="57" spans="1:10">
      <c r="A57" s="5">
        <v>56</v>
      </c>
      <c r="B57" s="5" t="s">
        <v>801</v>
      </c>
      <c r="C57" s="5" t="s">
        <v>150</v>
      </c>
      <c r="D57" s="5" t="s">
        <v>988</v>
      </c>
      <c r="E57" s="5" t="s">
        <v>989</v>
      </c>
      <c r="F57" s="5" t="s">
        <v>990</v>
      </c>
      <c r="G57" s="5" t="s">
        <v>991</v>
      </c>
      <c r="J57" s="5" t="s">
        <v>1342</v>
      </c>
    </row>
    <row r="58" spans="1:10">
      <c r="A58" s="5">
        <v>57</v>
      </c>
      <c r="B58" s="5" t="s">
        <v>801</v>
      </c>
      <c r="C58" s="5" t="s">
        <v>150</v>
      </c>
      <c r="D58" s="5" t="s">
        <v>992</v>
      </c>
      <c r="E58" s="5" t="s">
        <v>993</v>
      </c>
      <c r="F58" s="5" t="s">
        <v>994</v>
      </c>
      <c r="G58" s="5" t="s">
        <v>995</v>
      </c>
      <c r="J58" s="5" t="s">
        <v>1342</v>
      </c>
    </row>
    <row r="59" spans="1:10">
      <c r="A59" s="5">
        <v>58</v>
      </c>
      <c r="B59" s="5" t="s">
        <v>801</v>
      </c>
      <c r="C59" s="5" t="s">
        <v>150</v>
      </c>
      <c r="D59" s="5" t="s">
        <v>996</v>
      </c>
      <c r="E59" s="5" t="s">
        <v>997</v>
      </c>
      <c r="F59" s="5" t="s">
        <v>998</v>
      </c>
      <c r="G59" s="5" t="s">
        <v>999</v>
      </c>
      <c r="J59" s="5" t="s">
        <v>1342</v>
      </c>
    </row>
    <row r="60" spans="1:10">
      <c r="A60" s="5">
        <v>59</v>
      </c>
      <c r="B60" s="5" t="s">
        <v>801</v>
      </c>
      <c r="C60" s="5" t="s">
        <v>150</v>
      </c>
      <c r="D60" s="5" t="s">
        <v>1000</v>
      </c>
      <c r="E60" s="5" t="s">
        <v>1001</v>
      </c>
      <c r="F60" s="5" t="s">
        <v>1002</v>
      </c>
      <c r="G60" s="5" t="s">
        <v>911</v>
      </c>
      <c r="J60" s="5" t="s">
        <v>1342</v>
      </c>
    </row>
    <row r="61" spans="1:10">
      <c r="A61" s="5">
        <v>60</v>
      </c>
      <c r="B61" s="5" t="s">
        <v>801</v>
      </c>
      <c r="C61" s="5" t="s">
        <v>150</v>
      </c>
      <c r="D61" s="5" t="s">
        <v>1003</v>
      </c>
      <c r="E61" s="5" t="s">
        <v>1004</v>
      </c>
      <c r="F61" s="5" t="s">
        <v>1005</v>
      </c>
      <c r="G61" s="5" t="s">
        <v>1006</v>
      </c>
      <c r="J61" s="5" t="s">
        <v>1342</v>
      </c>
    </row>
    <row r="62" spans="1:10">
      <c r="A62" s="5">
        <v>61</v>
      </c>
      <c r="B62" s="5" t="s">
        <v>801</v>
      </c>
      <c r="C62" s="5" t="s">
        <v>150</v>
      </c>
      <c r="D62" s="5" t="s">
        <v>1007</v>
      </c>
      <c r="E62" s="5" t="s">
        <v>1008</v>
      </c>
      <c r="F62" s="5" t="s">
        <v>1009</v>
      </c>
      <c r="G62" s="5" t="s">
        <v>1010</v>
      </c>
      <c r="J62" s="5" t="s">
        <v>1342</v>
      </c>
    </row>
    <row r="63" spans="1:10">
      <c r="A63" s="5">
        <v>62</v>
      </c>
      <c r="B63" s="5" t="s">
        <v>801</v>
      </c>
      <c r="C63" s="5" t="s">
        <v>150</v>
      </c>
      <c r="D63" s="5" t="s">
        <v>1011</v>
      </c>
      <c r="E63" s="5" t="s">
        <v>1012</v>
      </c>
      <c r="F63" s="5" t="s">
        <v>1013</v>
      </c>
      <c r="G63" s="5" t="s">
        <v>1014</v>
      </c>
      <c r="J63" s="5" t="s">
        <v>1342</v>
      </c>
    </row>
    <row r="64" spans="1:10">
      <c r="A64" s="5">
        <v>63</v>
      </c>
      <c r="B64" s="5" t="s">
        <v>801</v>
      </c>
      <c r="C64" s="5" t="s">
        <v>150</v>
      </c>
      <c r="D64" s="5" t="s">
        <v>1015</v>
      </c>
      <c r="E64" s="5" t="s">
        <v>1016</v>
      </c>
      <c r="F64" s="5" t="s">
        <v>1017</v>
      </c>
      <c r="G64" s="5" t="s">
        <v>1018</v>
      </c>
      <c r="J64" s="5" t="s">
        <v>1342</v>
      </c>
    </row>
    <row r="65" spans="1:10">
      <c r="A65" s="5">
        <v>64</v>
      </c>
      <c r="B65" s="5" t="s">
        <v>801</v>
      </c>
      <c r="C65" s="5" t="s">
        <v>150</v>
      </c>
      <c r="D65" s="5" t="s">
        <v>1019</v>
      </c>
      <c r="E65" s="5" t="s">
        <v>1020</v>
      </c>
      <c r="F65" s="5" t="s">
        <v>1021</v>
      </c>
      <c r="G65" s="5" t="s">
        <v>809</v>
      </c>
      <c r="J65" s="5" t="s">
        <v>1342</v>
      </c>
    </row>
    <row r="66" spans="1:10">
      <c r="A66" s="5">
        <v>65</v>
      </c>
      <c r="B66" s="5" t="s">
        <v>801</v>
      </c>
      <c r="C66" s="5" t="s">
        <v>150</v>
      </c>
      <c r="D66" s="5" t="s">
        <v>1022</v>
      </c>
      <c r="E66" s="5" t="s">
        <v>1023</v>
      </c>
      <c r="F66" s="5" t="s">
        <v>1024</v>
      </c>
      <c r="G66" s="5" t="s">
        <v>1025</v>
      </c>
      <c r="J66" s="5" t="s">
        <v>1342</v>
      </c>
    </row>
    <row r="67" spans="1:10">
      <c r="A67" s="5">
        <v>66</v>
      </c>
      <c r="B67" s="5" t="s">
        <v>801</v>
      </c>
      <c r="C67" s="5" t="s">
        <v>150</v>
      </c>
      <c r="D67" s="5" t="s">
        <v>1026</v>
      </c>
      <c r="E67" s="5" t="s">
        <v>1027</v>
      </c>
      <c r="F67" s="5" t="s">
        <v>1028</v>
      </c>
      <c r="G67" s="5" t="s">
        <v>843</v>
      </c>
      <c r="J67" s="5" t="s">
        <v>1342</v>
      </c>
    </row>
    <row r="68" spans="1:10">
      <c r="A68" s="5">
        <v>67</v>
      </c>
      <c r="B68" s="5" t="s">
        <v>801</v>
      </c>
      <c r="C68" s="5" t="s">
        <v>150</v>
      </c>
      <c r="D68" s="5" t="s">
        <v>1029</v>
      </c>
      <c r="E68" s="5" t="s">
        <v>1030</v>
      </c>
      <c r="F68" s="5" t="s">
        <v>1031</v>
      </c>
      <c r="G68" s="5" t="s">
        <v>874</v>
      </c>
      <c r="J68" s="5" t="s">
        <v>1342</v>
      </c>
    </row>
    <row r="69" spans="1:10">
      <c r="A69" s="5">
        <v>68</v>
      </c>
      <c r="B69" s="5" t="s">
        <v>801</v>
      </c>
      <c r="C69" s="5" t="s">
        <v>150</v>
      </c>
      <c r="D69" s="5" t="s">
        <v>1032</v>
      </c>
      <c r="E69" s="5" t="s">
        <v>1033</v>
      </c>
      <c r="F69" s="5" t="s">
        <v>1034</v>
      </c>
      <c r="G69" s="5" t="s">
        <v>999</v>
      </c>
      <c r="J69" s="5" t="s">
        <v>1342</v>
      </c>
    </row>
    <row r="70" spans="1:10">
      <c r="A70" s="5">
        <v>69</v>
      </c>
      <c r="B70" s="5" t="s">
        <v>801</v>
      </c>
      <c r="C70" s="5" t="s">
        <v>150</v>
      </c>
      <c r="D70" s="5" t="s">
        <v>1035</v>
      </c>
      <c r="E70" s="5" t="s">
        <v>1036</v>
      </c>
      <c r="F70" s="5" t="s">
        <v>1037</v>
      </c>
      <c r="G70" s="5" t="s">
        <v>1038</v>
      </c>
      <c r="J70" s="5" t="s">
        <v>1342</v>
      </c>
    </row>
    <row r="71" spans="1:10">
      <c r="A71" s="5">
        <v>70</v>
      </c>
      <c r="B71" s="5" t="s">
        <v>801</v>
      </c>
      <c r="C71" s="5" t="s">
        <v>150</v>
      </c>
      <c r="D71" s="5" t="s">
        <v>1039</v>
      </c>
      <c r="E71" s="5" t="s">
        <v>1040</v>
      </c>
      <c r="F71" s="5" t="s">
        <v>1041</v>
      </c>
      <c r="G71" s="5" t="s">
        <v>1042</v>
      </c>
      <c r="J71" s="5" t="s">
        <v>1342</v>
      </c>
    </row>
    <row r="72" spans="1:10">
      <c r="A72" s="5">
        <v>71</v>
      </c>
      <c r="B72" s="5" t="s">
        <v>801</v>
      </c>
      <c r="C72" s="5" t="s">
        <v>150</v>
      </c>
      <c r="D72" s="5" t="s">
        <v>1043</v>
      </c>
      <c r="E72" s="5" t="s">
        <v>1044</v>
      </c>
      <c r="F72" s="5" t="s">
        <v>1045</v>
      </c>
      <c r="G72" s="5" t="s">
        <v>1046</v>
      </c>
      <c r="J72" s="5" t="s">
        <v>1342</v>
      </c>
    </row>
    <row r="73" spans="1:10">
      <c r="A73" s="5">
        <v>72</v>
      </c>
      <c r="B73" s="5" t="s">
        <v>801</v>
      </c>
      <c r="C73" s="5" t="s">
        <v>150</v>
      </c>
      <c r="D73" s="5" t="s">
        <v>1048</v>
      </c>
      <c r="E73" s="5" t="s">
        <v>1049</v>
      </c>
      <c r="F73" s="5" t="s">
        <v>1050</v>
      </c>
      <c r="G73" s="5" t="s">
        <v>1051</v>
      </c>
      <c r="J73" s="5" t="s">
        <v>1342</v>
      </c>
    </row>
    <row r="74" spans="1:10">
      <c r="A74" s="5">
        <v>73</v>
      </c>
      <c r="B74" s="5" t="s">
        <v>801</v>
      </c>
      <c r="C74" s="5" t="s">
        <v>150</v>
      </c>
      <c r="D74" s="5" t="s">
        <v>1052</v>
      </c>
      <c r="E74" s="5" t="s">
        <v>1053</v>
      </c>
      <c r="F74" s="5" t="s">
        <v>1054</v>
      </c>
      <c r="G74" s="5" t="s">
        <v>1055</v>
      </c>
      <c r="J74" s="5" t="s">
        <v>1342</v>
      </c>
    </row>
    <row r="75" spans="1:10">
      <c r="A75" s="5">
        <v>74</v>
      </c>
      <c r="B75" s="5" t="s">
        <v>801</v>
      </c>
      <c r="C75" s="5" t="s">
        <v>150</v>
      </c>
      <c r="D75" s="5" t="s">
        <v>1056</v>
      </c>
      <c r="E75" s="5" t="s">
        <v>1057</v>
      </c>
      <c r="F75" s="5" t="s">
        <v>1058</v>
      </c>
      <c r="G75" s="5" t="s">
        <v>874</v>
      </c>
      <c r="J75" s="5" t="s">
        <v>1342</v>
      </c>
    </row>
    <row r="76" spans="1:10">
      <c r="A76" s="5">
        <v>75</v>
      </c>
      <c r="B76" s="5" t="s">
        <v>801</v>
      </c>
      <c r="C76" s="5" t="s">
        <v>150</v>
      </c>
      <c r="D76" s="5" t="s">
        <v>1059</v>
      </c>
      <c r="E76" s="5" t="s">
        <v>1060</v>
      </c>
      <c r="F76" s="5" t="s">
        <v>1061</v>
      </c>
      <c r="G76" s="5" t="s">
        <v>805</v>
      </c>
      <c r="J76" s="5" t="s">
        <v>1342</v>
      </c>
    </row>
    <row r="77" spans="1:10">
      <c r="A77" s="5">
        <v>76</v>
      </c>
      <c r="B77" s="5" t="s">
        <v>801</v>
      </c>
      <c r="C77" s="5" t="s">
        <v>150</v>
      </c>
      <c r="D77" s="5" t="s">
        <v>1062</v>
      </c>
      <c r="E77" s="5" t="s">
        <v>1063</v>
      </c>
      <c r="F77" s="5" t="s">
        <v>1064</v>
      </c>
      <c r="G77" s="5" t="s">
        <v>977</v>
      </c>
      <c r="J77" s="5" t="s">
        <v>1342</v>
      </c>
    </row>
    <row r="78" spans="1:10">
      <c r="A78" s="5">
        <v>77</v>
      </c>
      <c r="B78" s="5" t="s">
        <v>801</v>
      </c>
      <c r="C78" s="5" t="s">
        <v>150</v>
      </c>
      <c r="D78" s="5" t="s">
        <v>1065</v>
      </c>
      <c r="E78" s="5" t="s">
        <v>1066</v>
      </c>
      <c r="F78" s="5" t="s">
        <v>1067</v>
      </c>
      <c r="G78" s="5" t="s">
        <v>855</v>
      </c>
      <c r="J78" s="5" t="s">
        <v>1342</v>
      </c>
    </row>
    <row r="79" spans="1:10">
      <c r="A79" s="5">
        <v>78</v>
      </c>
      <c r="B79" s="5" t="s">
        <v>801</v>
      </c>
      <c r="C79" s="5" t="s">
        <v>150</v>
      </c>
      <c r="D79" s="5" t="s">
        <v>1068</v>
      </c>
      <c r="E79" s="5" t="s">
        <v>1069</v>
      </c>
      <c r="F79" s="5" t="s">
        <v>1070</v>
      </c>
      <c r="G79" s="5" t="s">
        <v>813</v>
      </c>
      <c r="J79" s="5" t="s">
        <v>1342</v>
      </c>
    </row>
    <row r="80" spans="1:10">
      <c r="A80" s="5">
        <v>79</v>
      </c>
      <c r="B80" s="5" t="s">
        <v>801</v>
      </c>
      <c r="C80" s="5" t="s">
        <v>150</v>
      </c>
      <c r="D80" s="5" t="s">
        <v>1071</v>
      </c>
      <c r="E80" s="5" t="s">
        <v>1072</v>
      </c>
      <c r="F80" s="5" t="s">
        <v>1073</v>
      </c>
      <c r="G80" s="5" t="s">
        <v>1074</v>
      </c>
      <c r="H80" s="5" t="s">
        <v>1075</v>
      </c>
      <c r="J80" s="5" t="s">
        <v>1342</v>
      </c>
    </row>
    <row r="81" spans="1:10">
      <c r="A81" s="5">
        <v>80</v>
      </c>
      <c r="B81" s="5" t="s">
        <v>801</v>
      </c>
      <c r="C81" s="5" t="s">
        <v>150</v>
      </c>
      <c r="D81" s="5" t="s">
        <v>1079</v>
      </c>
      <c r="E81" s="5" t="s">
        <v>1080</v>
      </c>
      <c r="F81" s="5" t="s">
        <v>1081</v>
      </c>
      <c r="G81" s="5" t="s">
        <v>955</v>
      </c>
      <c r="J81" s="5" t="s">
        <v>1342</v>
      </c>
    </row>
    <row r="82" spans="1:10">
      <c r="A82" s="5">
        <v>81</v>
      </c>
      <c r="B82" s="5" t="s">
        <v>801</v>
      </c>
      <c r="C82" s="5" t="s">
        <v>150</v>
      </c>
      <c r="D82" s="5" t="s">
        <v>1082</v>
      </c>
      <c r="E82" s="5" t="s">
        <v>1083</v>
      </c>
      <c r="F82" s="5" t="s">
        <v>1084</v>
      </c>
      <c r="G82" s="5" t="s">
        <v>813</v>
      </c>
      <c r="J82" s="5" t="s">
        <v>1342</v>
      </c>
    </row>
    <row r="83" spans="1:10">
      <c r="A83" s="5">
        <v>82</v>
      </c>
      <c r="B83" s="5" t="s">
        <v>801</v>
      </c>
      <c r="C83" s="5" t="s">
        <v>150</v>
      </c>
      <c r="D83" s="5" t="s">
        <v>1085</v>
      </c>
      <c r="E83" s="5" t="s">
        <v>1086</v>
      </c>
      <c r="F83" s="5" t="s">
        <v>1087</v>
      </c>
      <c r="G83" s="5" t="s">
        <v>987</v>
      </c>
      <c r="J83" s="5" t="s">
        <v>1342</v>
      </c>
    </row>
    <row r="84" spans="1:10">
      <c r="A84" s="5">
        <v>83</v>
      </c>
      <c r="B84" s="5" t="s">
        <v>801</v>
      </c>
      <c r="C84" s="5" t="s">
        <v>150</v>
      </c>
      <c r="D84" s="5" t="s">
        <v>1088</v>
      </c>
      <c r="E84" s="5" t="s">
        <v>1089</v>
      </c>
      <c r="F84" s="5" t="s">
        <v>1090</v>
      </c>
      <c r="G84" s="5" t="s">
        <v>809</v>
      </c>
      <c r="J84" s="5" t="s">
        <v>1342</v>
      </c>
    </row>
    <row r="85" spans="1:10">
      <c r="A85" s="5">
        <v>84</v>
      </c>
      <c r="B85" s="5" t="s">
        <v>801</v>
      </c>
      <c r="C85" s="5" t="s">
        <v>150</v>
      </c>
      <c r="D85" s="5" t="s">
        <v>1091</v>
      </c>
      <c r="E85" s="5" t="s">
        <v>1092</v>
      </c>
      <c r="F85" s="5" t="s">
        <v>1093</v>
      </c>
      <c r="G85" s="5" t="s">
        <v>1046</v>
      </c>
      <c r="J85" s="5" t="s">
        <v>1342</v>
      </c>
    </row>
    <row r="86" spans="1:10">
      <c r="A86" s="5">
        <v>85</v>
      </c>
      <c r="B86" s="5" t="s">
        <v>801</v>
      </c>
      <c r="C86" s="5" t="s">
        <v>150</v>
      </c>
      <c r="D86" s="5" t="s">
        <v>1381</v>
      </c>
      <c r="E86" s="5" t="s">
        <v>1382</v>
      </c>
      <c r="F86" s="5" t="s">
        <v>1383</v>
      </c>
      <c r="G86" s="5" t="s">
        <v>1101</v>
      </c>
      <c r="J86" s="5" t="s">
        <v>1342</v>
      </c>
    </row>
    <row r="87" spans="1:10">
      <c r="A87" s="5">
        <v>86</v>
      </c>
      <c r="B87" s="5" t="s">
        <v>801</v>
      </c>
      <c r="C87" s="5" t="s">
        <v>150</v>
      </c>
      <c r="D87" s="5" t="s">
        <v>1094</v>
      </c>
      <c r="E87" s="5" t="s">
        <v>1095</v>
      </c>
      <c r="F87" s="5" t="s">
        <v>1096</v>
      </c>
      <c r="G87" s="5" t="s">
        <v>1097</v>
      </c>
      <c r="J87" s="5" t="s">
        <v>1342</v>
      </c>
    </row>
    <row r="88" spans="1:10">
      <c r="A88" s="5">
        <v>87</v>
      </c>
      <c r="B88" s="5" t="s">
        <v>801</v>
      </c>
      <c r="C88" s="5" t="s">
        <v>150</v>
      </c>
      <c r="D88" s="5" t="s">
        <v>1098</v>
      </c>
      <c r="E88" s="5" t="s">
        <v>1099</v>
      </c>
      <c r="F88" s="5" t="s">
        <v>1100</v>
      </c>
      <c r="G88" s="5" t="s">
        <v>1101</v>
      </c>
      <c r="H88" s="5" t="s">
        <v>1102</v>
      </c>
      <c r="J88" s="5" t="s">
        <v>1342</v>
      </c>
    </row>
    <row r="89" spans="1:10">
      <c r="A89" s="5">
        <v>88</v>
      </c>
      <c r="B89" s="5" t="s">
        <v>801</v>
      </c>
      <c r="C89" s="5" t="s">
        <v>150</v>
      </c>
      <c r="D89" s="5" t="s">
        <v>1103</v>
      </c>
      <c r="E89" s="5" t="s">
        <v>1104</v>
      </c>
      <c r="F89" s="5" t="s">
        <v>1105</v>
      </c>
      <c r="G89" s="5" t="s">
        <v>1101</v>
      </c>
      <c r="H89" s="5" t="s">
        <v>1106</v>
      </c>
      <c r="J89" s="5" t="s">
        <v>1342</v>
      </c>
    </row>
    <row r="90" spans="1:10">
      <c r="A90" s="5">
        <v>89</v>
      </c>
      <c r="B90" s="5" t="s">
        <v>801</v>
      </c>
      <c r="C90" s="5" t="s">
        <v>150</v>
      </c>
      <c r="D90" s="5" t="s">
        <v>2319</v>
      </c>
      <c r="E90" s="5" t="s">
        <v>2320</v>
      </c>
      <c r="F90" s="5" t="s">
        <v>2321</v>
      </c>
      <c r="G90" s="5" t="s">
        <v>1046</v>
      </c>
      <c r="H90" s="5" t="s">
        <v>2322</v>
      </c>
      <c r="J90" s="5" t="s">
        <v>1342</v>
      </c>
    </row>
    <row r="91" spans="1:10">
      <c r="A91" s="5">
        <v>90</v>
      </c>
      <c r="B91" s="5" t="s">
        <v>801</v>
      </c>
      <c r="C91" s="5" t="s">
        <v>150</v>
      </c>
      <c r="D91" s="5" t="s">
        <v>1107</v>
      </c>
      <c r="E91" s="5" t="s">
        <v>1108</v>
      </c>
      <c r="F91" s="5" t="s">
        <v>1109</v>
      </c>
      <c r="G91" s="5" t="s">
        <v>1055</v>
      </c>
      <c r="J91" s="5" t="s">
        <v>1342</v>
      </c>
    </row>
    <row r="92" spans="1:10">
      <c r="A92" s="5">
        <v>91</v>
      </c>
      <c r="B92" s="5" t="s">
        <v>801</v>
      </c>
      <c r="C92" s="5" t="s">
        <v>150</v>
      </c>
      <c r="D92" s="5" t="s">
        <v>2323</v>
      </c>
      <c r="E92" s="5" t="s">
        <v>2324</v>
      </c>
      <c r="F92" s="5" t="s">
        <v>2325</v>
      </c>
      <c r="G92" s="5" t="s">
        <v>900</v>
      </c>
      <c r="H92" s="5" t="s">
        <v>2326</v>
      </c>
      <c r="J92" s="5" t="s">
        <v>1342</v>
      </c>
    </row>
    <row r="93" spans="1:10">
      <c r="A93" s="5">
        <v>92</v>
      </c>
      <c r="B93" s="5" t="s">
        <v>801</v>
      </c>
      <c r="C93" s="5" t="s">
        <v>150</v>
      </c>
      <c r="D93" s="5" t="s">
        <v>1384</v>
      </c>
      <c r="E93" s="5" t="s">
        <v>1385</v>
      </c>
      <c r="F93" s="5" t="s">
        <v>1386</v>
      </c>
      <c r="G93" s="5" t="s">
        <v>900</v>
      </c>
      <c r="H93" s="5" t="s">
        <v>1387</v>
      </c>
      <c r="J93" s="5" t="s">
        <v>1342</v>
      </c>
    </row>
    <row r="94" spans="1:10">
      <c r="A94" s="5">
        <v>93</v>
      </c>
      <c r="B94" s="5" t="s">
        <v>801</v>
      </c>
      <c r="C94" s="5" t="s">
        <v>150</v>
      </c>
      <c r="D94" s="5" t="s">
        <v>1110</v>
      </c>
      <c r="E94" s="5" t="s">
        <v>1111</v>
      </c>
      <c r="F94" s="5" t="s">
        <v>1112</v>
      </c>
      <c r="G94" s="5" t="s">
        <v>1113</v>
      </c>
      <c r="J94" s="5" t="s">
        <v>1342</v>
      </c>
    </row>
    <row r="95" spans="1:10">
      <c r="A95" s="5">
        <v>94</v>
      </c>
      <c r="B95" s="5" t="s">
        <v>801</v>
      </c>
      <c r="C95" s="5" t="s">
        <v>150</v>
      </c>
      <c r="D95" s="5" t="s">
        <v>1114</v>
      </c>
      <c r="E95" s="5" t="s">
        <v>1115</v>
      </c>
      <c r="F95" s="5" t="s">
        <v>1116</v>
      </c>
      <c r="G95" s="5" t="s">
        <v>1055</v>
      </c>
      <c r="H95" s="5" t="s">
        <v>844</v>
      </c>
      <c r="J95" s="5" t="s">
        <v>1342</v>
      </c>
    </row>
    <row r="96" spans="1:10">
      <c r="A96" s="5">
        <v>95</v>
      </c>
      <c r="B96" s="5" t="s">
        <v>801</v>
      </c>
      <c r="C96" s="5" t="s">
        <v>150</v>
      </c>
      <c r="D96" s="5" t="s">
        <v>1119</v>
      </c>
      <c r="E96" s="5" t="s">
        <v>1120</v>
      </c>
      <c r="F96" s="5" t="s">
        <v>1121</v>
      </c>
      <c r="G96" s="5" t="s">
        <v>1122</v>
      </c>
      <c r="J96" s="5" t="s">
        <v>1342</v>
      </c>
    </row>
    <row r="97" spans="1:10">
      <c r="A97" s="5">
        <v>96</v>
      </c>
      <c r="B97" s="5" t="s">
        <v>801</v>
      </c>
      <c r="C97" s="5" t="s">
        <v>150</v>
      </c>
      <c r="D97" s="5" t="s">
        <v>1123</v>
      </c>
      <c r="E97" s="5" t="s">
        <v>1124</v>
      </c>
      <c r="F97" s="5" t="s">
        <v>1125</v>
      </c>
      <c r="G97" s="5" t="s">
        <v>805</v>
      </c>
      <c r="I97" s="5" t="s">
        <v>2327</v>
      </c>
      <c r="J97" s="5" t="s">
        <v>1342</v>
      </c>
    </row>
    <row r="98" spans="1:10">
      <c r="A98" s="5">
        <v>97</v>
      </c>
      <c r="B98" s="5" t="s">
        <v>801</v>
      </c>
      <c r="C98" s="5" t="s">
        <v>150</v>
      </c>
      <c r="D98" s="5" t="s">
        <v>1126</v>
      </c>
      <c r="E98" s="5" t="s">
        <v>1127</v>
      </c>
      <c r="F98" s="5" t="s">
        <v>1128</v>
      </c>
      <c r="G98" s="5" t="s">
        <v>924</v>
      </c>
      <c r="I98" s="5" t="s">
        <v>1387</v>
      </c>
      <c r="J98" s="5" t="s">
        <v>1342</v>
      </c>
    </row>
    <row r="99" spans="1:10">
      <c r="A99" s="5">
        <v>98</v>
      </c>
      <c r="B99" s="5" t="s">
        <v>801</v>
      </c>
      <c r="C99" s="5" t="s">
        <v>150</v>
      </c>
      <c r="D99" s="5" t="s">
        <v>1388</v>
      </c>
      <c r="E99" s="5" t="s">
        <v>1389</v>
      </c>
      <c r="F99" s="5" t="s">
        <v>1390</v>
      </c>
      <c r="G99" s="5" t="s">
        <v>848</v>
      </c>
      <c r="J99" s="5" t="s">
        <v>1342</v>
      </c>
    </row>
    <row r="100" spans="1:10">
      <c r="A100" s="5">
        <v>99</v>
      </c>
      <c r="B100" s="5" t="s">
        <v>801</v>
      </c>
      <c r="C100" s="5" t="s">
        <v>150</v>
      </c>
      <c r="D100" s="5" t="s">
        <v>1129</v>
      </c>
      <c r="E100" s="5" t="s">
        <v>1130</v>
      </c>
      <c r="F100" s="5" t="s">
        <v>1131</v>
      </c>
      <c r="G100" s="5" t="s">
        <v>878</v>
      </c>
      <c r="J100" s="5" t="s">
        <v>1342</v>
      </c>
    </row>
    <row r="101" spans="1:10">
      <c r="A101" s="5">
        <v>100</v>
      </c>
      <c r="B101" s="5" t="s">
        <v>801</v>
      </c>
      <c r="C101" s="5" t="s">
        <v>150</v>
      </c>
      <c r="D101" s="5" t="s">
        <v>1132</v>
      </c>
      <c r="E101" s="5" t="s">
        <v>1133</v>
      </c>
      <c r="F101" s="5" t="s">
        <v>1134</v>
      </c>
      <c r="G101" s="5" t="s">
        <v>813</v>
      </c>
      <c r="J101" s="5" t="s">
        <v>1342</v>
      </c>
    </row>
    <row r="102" spans="1:10">
      <c r="A102" s="5">
        <v>101</v>
      </c>
      <c r="B102" s="5" t="s">
        <v>801</v>
      </c>
      <c r="C102" s="5" t="s">
        <v>150</v>
      </c>
      <c r="D102" s="5" t="s">
        <v>1135</v>
      </c>
      <c r="E102" s="5" t="s">
        <v>1136</v>
      </c>
      <c r="F102" s="5" t="s">
        <v>1137</v>
      </c>
      <c r="G102" s="5" t="s">
        <v>813</v>
      </c>
      <c r="J102" s="5" t="s">
        <v>1342</v>
      </c>
    </row>
    <row r="103" spans="1:10">
      <c r="A103" s="5">
        <v>102</v>
      </c>
      <c r="B103" s="5" t="s">
        <v>801</v>
      </c>
      <c r="C103" s="5" t="s">
        <v>150</v>
      </c>
      <c r="D103" s="5" t="s">
        <v>1138</v>
      </c>
      <c r="E103" s="5" t="s">
        <v>1139</v>
      </c>
      <c r="F103" s="5" t="s">
        <v>1140</v>
      </c>
      <c r="G103" s="5" t="s">
        <v>991</v>
      </c>
      <c r="J103" s="5" t="s">
        <v>1342</v>
      </c>
    </row>
    <row r="104" spans="1:10">
      <c r="A104" s="5">
        <v>103</v>
      </c>
      <c r="B104" s="5" t="s">
        <v>801</v>
      </c>
      <c r="C104" s="5" t="s">
        <v>150</v>
      </c>
      <c r="D104" s="5" t="s">
        <v>1141</v>
      </c>
      <c r="E104" s="5" t="s">
        <v>1142</v>
      </c>
      <c r="F104" s="5" t="s">
        <v>1143</v>
      </c>
      <c r="G104" s="5" t="s">
        <v>973</v>
      </c>
      <c r="J104" s="5" t="s">
        <v>1342</v>
      </c>
    </row>
    <row r="105" spans="1:10">
      <c r="A105" s="5">
        <v>104</v>
      </c>
      <c r="B105" s="5" t="s">
        <v>801</v>
      </c>
      <c r="C105" s="5" t="s">
        <v>150</v>
      </c>
      <c r="D105" s="5" t="s">
        <v>1144</v>
      </c>
      <c r="E105" s="5" t="s">
        <v>1145</v>
      </c>
      <c r="F105" s="5" t="s">
        <v>1146</v>
      </c>
      <c r="G105" s="5" t="s">
        <v>878</v>
      </c>
      <c r="J105" s="5" t="s">
        <v>1342</v>
      </c>
    </row>
    <row r="106" spans="1:10">
      <c r="A106" s="5">
        <v>105</v>
      </c>
      <c r="B106" s="5" t="s">
        <v>801</v>
      </c>
      <c r="C106" s="5" t="s">
        <v>150</v>
      </c>
      <c r="D106" s="5" t="s">
        <v>1147</v>
      </c>
      <c r="E106" s="5" t="s">
        <v>1148</v>
      </c>
      <c r="F106" s="5" t="s">
        <v>1149</v>
      </c>
      <c r="G106" s="5" t="s">
        <v>1150</v>
      </c>
      <c r="J106" s="5" t="s">
        <v>1342</v>
      </c>
    </row>
    <row r="107" spans="1:10">
      <c r="A107" s="5">
        <v>106</v>
      </c>
      <c r="B107" s="5" t="s">
        <v>801</v>
      </c>
      <c r="C107" s="5" t="s">
        <v>150</v>
      </c>
      <c r="D107" s="5" t="s">
        <v>1151</v>
      </c>
      <c r="E107" s="5" t="s">
        <v>1152</v>
      </c>
      <c r="F107" s="5" t="s">
        <v>1153</v>
      </c>
      <c r="G107" s="5" t="s">
        <v>855</v>
      </c>
      <c r="J107" s="5" t="s">
        <v>1342</v>
      </c>
    </row>
    <row r="108" spans="1:10">
      <c r="A108" s="5">
        <v>107</v>
      </c>
      <c r="B108" s="5" t="s">
        <v>801</v>
      </c>
      <c r="C108" s="5" t="s">
        <v>150</v>
      </c>
      <c r="D108" s="5" t="s">
        <v>1154</v>
      </c>
      <c r="E108" s="5" t="s">
        <v>1155</v>
      </c>
      <c r="F108" s="5" t="s">
        <v>1156</v>
      </c>
      <c r="G108" s="5" t="s">
        <v>1157</v>
      </c>
      <c r="J108" s="5" t="s">
        <v>1342</v>
      </c>
    </row>
    <row r="109" spans="1:10">
      <c r="A109" s="5">
        <v>108</v>
      </c>
      <c r="B109" s="5" t="s">
        <v>801</v>
      </c>
      <c r="C109" s="5" t="s">
        <v>150</v>
      </c>
      <c r="D109" s="5" t="s">
        <v>1391</v>
      </c>
      <c r="E109" s="5" t="s">
        <v>1392</v>
      </c>
      <c r="F109" s="5" t="s">
        <v>1393</v>
      </c>
      <c r="G109" s="5" t="s">
        <v>805</v>
      </c>
      <c r="J109" s="5" t="s">
        <v>1342</v>
      </c>
    </row>
    <row r="110" spans="1:10">
      <c r="A110" s="5">
        <v>109</v>
      </c>
      <c r="B110" s="5" t="s">
        <v>801</v>
      </c>
      <c r="C110" s="5" t="s">
        <v>150</v>
      </c>
      <c r="D110" s="5" t="s">
        <v>1158</v>
      </c>
      <c r="E110" s="5" t="s">
        <v>1159</v>
      </c>
      <c r="F110" s="5" t="s">
        <v>1160</v>
      </c>
      <c r="G110" s="5" t="s">
        <v>1369</v>
      </c>
      <c r="H110" s="5" t="s">
        <v>1161</v>
      </c>
      <c r="J110" s="5" t="s">
        <v>1342</v>
      </c>
    </row>
    <row r="111" spans="1:10">
      <c r="A111" s="5">
        <v>110</v>
      </c>
      <c r="B111" s="5" t="s">
        <v>801</v>
      </c>
      <c r="C111" s="5" t="s">
        <v>150</v>
      </c>
      <c r="D111" s="5" t="s">
        <v>1162</v>
      </c>
      <c r="E111" s="5" t="s">
        <v>1163</v>
      </c>
      <c r="F111" s="5" t="s">
        <v>1164</v>
      </c>
      <c r="G111" s="5" t="s">
        <v>1097</v>
      </c>
      <c r="J111" s="5" t="s">
        <v>1342</v>
      </c>
    </row>
    <row r="112" spans="1:10">
      <c r="A112" s="5">
        <v>111</v>
      </c>
      <c r="B112" s="5" t="s">
        <v>801</v>
      </c>
      <c r="C112" s="5" t="s">
        <v>150</v>
      </c>
      <c r="D112" s="5" t="s">
        <v>1165</v>
      </c>
      <c r="E112" s="5" t="s">
        <v>1166</v>
      </c>
      <c r="F112" s="5" t="s">
        <v>1167</v>
      </c>
      <c r="G112" s="5" t="s">
        <v>987</v>
      </c>
      <c r="J112" s="5" t="s">
        <v>1342</v>
      </c>
    </row>
    <row r="113" spans="1:10">
      <c r="A113" s="5">
        <v>112</v>
      </c>
      <c r="B113" s="5" t="s">
        <v>801</v>
      </c>
      <c r="C113" s="5" t="s">
        <v>150</v>
      </c>
      <c r="D113" s="5" t="s">
        <v>1168</v>
      </c>
      <c r="E113" s="5" t="s">
        <v>1169</v>
      </c>
      <c r="F113" s="5" t="s">
        <v>1170</v>
      </c>
      <c r="G113" s="5" t="s">
        <v>1055</v>
      </c>
      <c r="J113" s="5" t="s">
        <v>1342</v>
      </c>
    </row>
    <row r="114" spans="1:10">
      <c r="A114" s="5">
        <v>113</v>
      </c>
      <c r="B114" s="5" t="s">
        <v>801</v>
      </c>
      <c r="C114" s="5" t="s">
        <v>150</v>
      </c>
      <c r="D114" s="5" t="s">
        <v>1171</v>
      </c>
      <c r="E114" s="5" t="s">
        <v>1172</v>
      </c>
      <c r="F114" s="5" t="s">
        <v>1173</v>
      </c>
      <c r="G114" s="5" t="s">
        <v>1174</v>
      </c>
      <c r="J114" s="5" t="s">
        <v>1342</v>
      </c>
    </row>
    <row r="115" spans="1:10">
      <c r="A115" s="5">
        <v>114</v>
      </c>
      <c r="B115" s="5" t="s">
        <v>801</v>
      </c>
      <c r="C115" s="5" t="s">
        <v>150</v>
      </c>
      <c r="D115" s="5" t="s">
        <v>1175</v>
      </c>
      <c r="E115" s="5" t="s">
        <v>1176</v>
      </c>
      <c r="F115" s="5" t="s">
        <v>1173</v>
      </c>
      <c r="G115" s="5" t="s">
        <v>966</v>
      </c>
      <c r="J115" s="5" t="s">
        <v>1342</v>
      </c>
    </row>
    <row r="116" spans="1:10">
      <c r="A116" s="5">
        <v>115</v>
      </c>
      <c r="B116" s="5" t="s">
        <v>801</v>
      </c>
      <c r="C116" s="5" t="s">
        <v>150</v>
      </c>
      <c r="D116" s="5" t="s">
        <v>1177</v>
      </c>
      <c r="E116" s="5" t="s">
        <v>1178</v>
      </c>
      <c r="F116" s="5" t="s">
        <v>1173</v>
      </c>
      <c r="G116" s="5" t="s">
        <v>1179</v>
      </c>
      <c r="J116" s="5" t="s">
        <v>1342</v>
      </c>
    </row>
    <row r="117" spans="1:10">
      <c r="A117" s="5">
        <v>116</v>
      </c>
      <c r="B117" s="5" t="s">
        <v>801</v>
      </c>
      <c r="C117" s="5" t="s">
        <v>150</v>
      </c>
      <c r="D117" s="5" t="s">
        <v>1189</v>
      </c>
      <c r="E117" s="5" t="s">
        <v>1394</v>
      </c>
      <c r="F117" s="5" t="s">
        <v>1173</v>
      </c>
      <c r="G117" s="5" t="s">
        <v>1190</v>
      </c>
      <c r="J117" s="5" t="s">
        <v>1342</v>
      </c>
    </row>
    <row r="118" spans="1:10">
      <c r="A118" s="5">
        <v>117</v>
      </c>
      <c r="B118" s="5" t="s">
        <v>801</v>
      </c>
      <c r="C118" s="5" t="s">
        <v>150</v>
      </c>
      <c r="D118" s="5" t="s">
        <v>1180</v>
      </c>
      <c r="E118" s="5" t="s">
        <v>1181</v>
      </c>
      <c r="F118" s="5" t="s">
        <v>1173</v>
      </c>
      <c r="G118" s="5" t="s">
        <v>1182</v>
      </c>
      <c r="J118" s="5" t="s">
        <v>1342</v>
      </c>
    </row>
    <row r="119" spans="1:10">
      <c r="A119" s="5">
        <v>118</v>
      </c>
      <c r="B119" s="5" t="s">
        <v>801</v>
      </c>
      <c r="C119" s="5" t="s">
        <v>150</v>
      </c>
      <c r="D119" s="5" t="s">
        <v>1183</v>
      </c>
      <c r="E119" s="5" t="s">
        <v>1184</v>
      </c>
      <c r="F119" s="5" t="s">
        <v>1173</v>
      </c>
      <c r="G119" s="5" t="s">
        <v>1185</v>
      </c>
      <c r="J119" s="5" t="s">
        <v>1342</v>
      </c>
    </row>
    <row r="120" spans="1:10">
      <c r="A120" s="5">
        <v>119</v>
      </c>
      <c r="B120" s="5" t="s">
        <v>801</v>
      </c>
      <c r="C120" s="5" t="s">
        <v>150</v>
      </c>
      <c r="D120" s="5" t="s">
        <v>1186</v>
      </c>
      <c r="E120" s="5" t="s">
        <v>1187</v>
      </c>
      <c r="F120" s="5" t="s">
        <v>1173</v>
      </c>
      <c r="G120" s="5" t="s">
        <v>1188</v>
      </c>
      <c r="J120" s="5" t="s">
        <v>1342</v>
      </c>
    </row>
    <row r="121" spans="1:10">
      <c r="A121" s="5">
        <v>120</v>
      </c>
      <c r="B121" s="5" t="s">
        <v>801</v>
      </c>
      <c r="C121" s="5" t="s">
        <v>150</v>
      </c>
      <c r="D121" s="5" t="s">
        <v>1191</v>
      </c>
      <c r="E121" s="5" t="s">
        <v>1192</v>
      </c>
      <c r="F121" s="5" t="s">
        <v>1173</v>
      </c>
      <c r="G121" s="5" t="s">
        <v>1193</v>
      </c>
      <c r="J121" s="5" t="s">
        <v>1342</v>
      </c>
    </row>
    <row r="122" spans="1:10">
      <c r="A122" s="5">
        <v>121</v>
      </c>
      <c r="B122" s="5" t="s">
        <v>801</v>
      </c>
      <c r="C122" s="5" t="s">
        <v>150</v>
      </c>
      <c r="D122" s="5" t="s">
        <v>1194</v>
      </c>
      <c r="E122" s="5" t="s">
        <v>1195</v>
      </c>
      <c r="F122" s="5" t="s">
        <v>1196</v>
      </c>
      <c r="G122" s="5" t="s">
        <v>843</v>
      </c>
      <c r="J122" s="5" t="s">
        <v>1342</v>
      </c>
    </row>
    <row r="123" spans="1:10">
      <c r="A123" s="5">
        <v>122</v>
      </c>
      <c r="B123" s="5" t="s">
        <v>801</v>
      </c>
      <c r="C123" s="5" t="s">
        <v>150</v>
      </c>
      <c r="D123" s="5" t="s">
        <v>1197</v>
      </c>
      <c r="E123" s="5" t="s">
        <v>1198</v>
      </c>
      <c r="F123" s="5" t="s">
        <v>1199</v>
      </c>
      <c r="G123" s="5" t="s">
        <v>1200</v>
      </c>
      <c r="J123" s="5" t="s">
        <v>1342</v>
      </c>
    </row>
    <row r="124" spans="1:10">
      <c r="A124" s="5">
        <v>123</v>
      </c>
      <c r="B124" s="5" t="s">
        <v>801</v>
      </c>
      <c r="C124" s="5" t="s">
        <v>150</v>
      </c>
      <c r="D124" s="5" t="s">
        <v>1117</v>
      </c>
      <c r="E124" s="5" t="s">
        <v>2328</v>
      </c>
      <c r="F124" s="5" t="s">
        <v>1118</v>
      </c>
      <c r="G124" s="5" t="s">
        <v>1055</v>
      </c>
      <c r="J124" s="5" t="s">
        <v>1342</v>
      </c>
    </row>
    <row r="125" spans="1:10">
      <c r="A125" s="5">
        <v>124</v>
      </c>
      <c r="B125" s="5" t="s">
        <v>801</v>
      </c>
      <c r="C125" s="5" t="s">
        <v>150</v>
      </c>
      <c r="D125" s="5" t="s">
        <v>1201</v>
      </c>
      <c r="E125" s="5" t="s">
        <v>1202</v>
      </c>
      <c r="F125" s="5" t="s">
        <v>1203</v>
      </c>
      <c r="G125" s="5" t="s">
        <v>950</v>
      </c>
      <c r="J125" s="5" t="s">
        <v>1342</v>
      </c>
    </row>
    <row r="126" spans="1:10">
      <c r="A126" s="5">
        <v>125</v>
      </c>
      <c r="B126" s="5" t="s">
        <v>801</v>
      </c>
      <c r="C126" s="5" t="s">
        <v>150</v>
      </c>
      <c r="D126" s="5" t="s">
        <v>2329</v>
      </c>
      <c r="E126" s="5" t="s">
        <v>2330</v>
      </c>
      <c r="F126" s="5" t="s">
        <v>2331</v>
      </c>
      <c r="G126" s="5" t="s">
        <v>2332</v>
      </c>
      <c r="H126" s="5" t="s">
        <v>2333</v>
      </c>
      <c r="J126" s="5" t="s">
        <v>1342</v>
      </c>
    </row>
    <row r="127" spans="1:10">
      <c r="A127" s="5">
        <v>126</v>
      </c>
      <c r="B127" s="5" t="s">
        <v>801</v>
      </c>
      <c r="C127" s="5" t="s">
        <v>150</v>
      </c>
      <c r="D127" s="5" t="s">
        <v>1395</v>
      </c>
      <c r="E127" s="5" t="s">
        <v>1396</v>
      </c>
      <c r="F127" s="5" t="s">
        <v>1397</v>
      </c>
      <c r="G127" s="5" t="s">
        <v>1275</v>
      </c>
      <c r="J127" s="5" t="s">
        <v>1342</v>
      </c>
    </row>
    <row r="128" spans="1:10">
      <c r="A128" s="5">
        <v>127</v>
      </c>
      <c r="B128" s="5" t="s">
        <v>801</v>
      </c>
      <c r="C128" s="5" t="s">
        <v>150</v>
      </c>
      <c r="D128" s="5" t="s">
        <v>1204</v>
      </c>
      <c r="E128" s="5" t="s">
        <v>1205</v>
      </c>
      <c r="F128" s="5" t="s">
        <v>1206</v>
      </c>
      <c r="G128" s="5" t="s">
        <v>987</v>
      </c>
      <c r="J128" s="5" t="s">
        <v>1342</v>
      </c>
    </row>
    <row r="129" spans="1:10">
      <c r="A129" s="5">
        <v>128</v>
      </c>
      <c r="B129" s="5" t="s">
        <v>801</v>
      </c>
      <c r="C129" s="5" t="s">
        <v>150</v>
      </c>
      <c r="D129" s="5" t="s">
        <v>1398</v>
      </c>
      <c r="E129" s="5" t="s">
        <v>1399</v>
      </c>
      <c r="F129" s="5" t="s">
        <v>1400</v>
      </c>
      <c r="G129" s="5" t="s">
        <v>1401</v>
      </c>
      <c r="H129" s="5" t="s">
        <v>1402</v>
      </c>
      <c r="J129" s="5" t="s">
        <v>1342</v>
      </c>
    </row>
    <row r="130" spans="1:10">
      <c r="A130" s="5">
        <v>129</v>
      </c>
      <c r="B130" s="5" t="s">
        <v>801</v>
      </c>
      <c r="C130" s="5" t="s">
        <v>150</v>
      </c>
      <c r="D130" s="5" t="s">
        <v>2334</v>
      </c>
      <c r="E130" s="5" t="s">
        <v>2335</v>
      </c>
      <c r="F130" s="5" t="s">
        <v>2336</v>
      </c>
      <c r="G130" s="5" t="s">
        <v>805</v>
      </c>
      <c r="H130" s="5" t="s">
        <v>2337</v>
      </c>
      <c r="J130" s="5" t="s">
        <v>1342</v>
      </c>
    </row>
    <row r="131" spans="1:10">
      <c r="A131" s="5">
        <v>130</v>
      </c>
      <c r="B131" s="5" t="s">
        <v>801</v>
      </c>
      <c r="C131" s="5" t="s">
        <v>150</v>
      </c>
      <c r="D131" s="5" t="s">
        <v>1207</v>
      </c>
      <c r="E131" s="5" t="s">
        <v>1208</v>
      </c>
      <c r="F131" s="5" t="s">
        <v>1209</v>
      </c>
      <c r="G131" s="5" t="s">
        <v>1101</v>
      </c>
      <c r="J131" s="5" t="s">
        <v>1342</v>
      </c>
    </row>
    <row r="132" spans="1:10">
      <c r="A132" s="5">
        <v>131</v>
      </c>
      <c r="B132" s="5" t="s">
        <v>801</v>
      </c>
      <c r="C132" s="5" t="s">
        <v>150</v>
      </c>
      <c r="D132" s="5" t="s">
        <v>1210</v>
      </c>
      <c r="E132" s="5" t="s">
        <v>1211</v>
      </c>
      <c r="F132" s="5" t="s">
        <v>1212</v>
      </c>
      <c r="G132" s="5" t="s">
        <v>855</v>
      </c>
      <c r="J132" s="5" t="s">
        <v>1342</v>
      </c>
    </row>
    <row r="133" spans="1:10">
      <c r="A133" s="5">
        <v>132</v>
      </c>
      <c r="B133" s="5" t="s">
        <v>801</v>
      </c>
      <c r="C133" s="5" t="s">
        <v>150</v>
      </c>
      <c r="D133" s="5" t="s">
        <v>1213</v>
      </c>
      <c r="E133" s="5" t="s">
        <v>1214</v>
      </c>
      <c r="F133" s="5" t="s">
        <v>1215</v>
      </c>
      <c r="G133" s="5" t="s">
        <v>855</v>
      </c>
      <c r="J133" s="5" t="s">
        <v>1342</v>
      </c>
    </row>
    <row r="134" spans="1:10">
      <c r="A134" s="5">
        <v>133</v>
      </c>
      <c r="B134" s="5" t="s">
        <v>801</v>
      </c>
      <c r="C134" s="5" t="s">
        <v>150</v>
      </c>
      <c r="D134" s="5" t="s">
        <v>1216</v>
      </c>
      <c r="E134" s="5" t="s">
        <v>1217</v>
      </c>
      <c r="F134" s="5" t="s">
        <v>1218</v>
      </c>
      <c r="G134" s="5" t="s">
        <v>878</v>
      </c>
      <c r="H134" s="5" t="s">
        <v>1219</v>
      </c>
      <c r="I134" s="5" t="s">
        <v>2338</v>
      </c>
      <c r="J134" s="5" t="s">
        <v>1342</v>
      </c>
    </row>
    <row r="135" spans="1:10">
      <c r="A135" s="5">
        <v>134</v>
      </c>
      <c r="B135" s="5" t="s">
        <v>801</v>
      </c>
      <c r="C135" s="5" t="s">
        <v>150</v>
      </c>
      <c r="D135" s="5" t="s">
        <v>1220</v>
      </c>
      <c r="E135" s="5" t="s">
        <v>1221</v>
      </c>
      <c r="F135" s="5" t="s">
        <v>1222</v>
      </c>
      <c r="G135" s="5" t="s">
        <v>1223</v>
      </c>
      <c r="J135" s="5" t="s">
        <v>1342</v>
      </c>
    </row>
    <row r="136" spans="1:10">
      <c r="A136" s="5">
        <v>135</v>
      </c>
      <c r="B136" s="5" t="s">
        <v>801</v>
      </c>
      <c r="C136" s="5" t="s">
        <v>150</v>
      </c>
      <c r="D136" s="5" t="s">
        <v>1224</v>
      </c>
      <c r="E136" s="5" t="s">
        <v>1225</v>
      </c>
      <c r="F136" s="5" t="s">
        <v>1226</v>
      </c>
      <c r="G136" s="5" t="s">
        <v>916</v>
      </c>
      <c r="H136" s="5" t="s">
        <v>1227</v>
      </c>
      <c r="J136" s="5" t="s">
        <v>1342</v>
      </c>
    </row>
    <row r="137" spans="1:10">
      <c r="A137" s="5">
        <v>136</v>
      </c>
      <c r="B137" s="5" t="s">
        <v>801</v>
      </c>
      <c r="C137" s="5" t="s">
        <v>150</v>
      </c>
      <c r="D137" s="5" t="s">
        <v>1228</v>
      </c>
      <c r="E137" s="5" t="s">
        <v>1225</v>
      </c>
      <c r="F137" s="5" t="s">
        <v>1229</v>
      </c>
      <c r="G137" s="5" t="s">
        <v>831</v>
      </c>
      <c r="J137" s="5" t="s">
        <v>1342</v>
      </c>
    </row>
    <row r="138" spans="1:10">
      <c r="A138" s="5">
        <v>137</v>
      </c>
      <c r="B138" s="5" t="s">
        <v>801</v>
      </c>
      <c r="C138" s="5" t="s">
        <v>150</v>
      </c>
      <c r="D138" s="5" t="s">
        <v>1230</v>
      </c>
      <c r="E138" s="5" t="s">
        <v>1231</v>
      </c>
      <c r="F138" s="5" t="s">
        <v>1232</v>
      </c>
      <c r="G138" s="5" t="s">
        <v>1046</v>
      </c>
      <c r="J138" s="5" t="s">
        <v>1342</v>
      </c>
    </row>
    <row r="139" spans="1:10">
      <c r="A139" s="5">
        <v>138</v>
      </c>
      <c r="B139" s="5" t="s">
        <v>801</v>
      </c>
      <c r="C139" s="5" t="s">
        <v>150</v>
      </c>
      <c r="D139" s="5" t="s">
        <v>1403</v>
      </c>
      <c r="E139" s="5" t="s">
        <v>1404</v>
      </c>
      <c r="F139" s="5" t="s">
        <v>1405</v>
      </c>
      <c r="G139" s="5" t="s">
        <v>950</v>
      </c>
      <c r="J139" s="5" t="s">
        <v>1342</v>
      </c>
    </row>
    <row r="140" spans="1:10">
      <c r="A140" s="5">
        <v>139</v>
      </c>
      <c r="B140" s="5" t="s">
        <v>801</v>
      </c>
      <c r="C140" s="5" t="s">
        <v>150</v>
      </c>
      <c r="D140" s="5" t="s">
        <v>1233</v>
      </c>
      <c r="E140" s="5" t="s">
        <v>1234</v>
      </c>
      <c r="F140" s="5" t="s">
        <v>1235</v>
      </c>
      <c r="G140" s="5" t="s">
        <v>855</v>
      </c>
      <c r="J140" s="5" t="s">
        <v>1342</v>
      </c>
    </row>
    <row r="141" spans="1:10">
      <c r="A141" s="5">
        <v>140</v>
      </c>
      <c r="B141" s="5" t="s">
        <v>801</v>
      </c>
      <c r="C141" s="5" t="s">
        <v>150</v>
      </c>
      <c r="D141" s="5" t="s">
        <v>2339</v>
      </c>
      <c r="E141" s="5" t="s">
        <v>2340</v>
      </c>
      <c r="F141" s="5" t="s">
        <v>2341</v>
      </c>
      <c r="G141" s="5" t="s">
        <v>874</v>
      </c>
      <c r="H141" s="5" t="s">
        <v>2342</v>
      </c>
      <c r="J141" s="5" t="s">
        <v>1342</v>
      </c>
    </row>
    <row r="142" spans="1:10">
      <c r="A142" s="5">
        <v>141</v>
      </c>
      <c r="B142" s="5" t="s">
        <v>801</v>
      </c>
      <c r="C142" s="5" t="s">
        <v>150</v>
      </c>
      <c r="D142" s="5" t="s">
        <v>1236</v>
      </c>
      <c r="E142" s="5" t="s">
        <v>1237</v>
      </c>
      <c r="F142" s="5" t="s">
        <v>1238</v>
      </c>
      <c r="G142" s="5" t="s">
        <v>1200</v>
      </c>
      <c r="J142" s="5" t="s">
        <v>1342</v>
      </c>
    </row>
    <row r="143" spans="1:10">
      <c r="A143" s="5">
        <v>142</v>
      </c>
      <c r="B143" s="5" t="s">
        <v>801</v>
      </c>
      <c r="C143" s="5" t="s">
        <v>150</v>
      </c>
      <c r="D143" s="5" t="s">
        <v>1239</v>
      </c>
      <c r="E143" s="5" t="s">
        <v>1240</v>
      </c>
      <c r="F143" s="5" t="s">
        <v>1241</v>
      </c>
      <c r="G143" s="5" t="s">
        <v>1242</v>
      </c>
      <c r="J143" s="5" t="s">
        <v>1342</v>
      </c>
    </row>
    <row r="144" spans="1:10">
      <c r="A144" s="5">
        <v>143</v>
      </c>
      <c r="B144" s="5" t="s">
        <v>801</v>
      </c>
      <c r="C144" s="5" t="s">
        <v>150</v>
      </c>
      <c r="D144" s="5" t="s">
        <v>1243</v>
      </c>
      <c r="E144" s="5" t="s">
        <v>1244</v>
      </c>
      <c r="F144" s="5" t="s">
        <v>1245</v>
      </c>
      <c r="G144" s="5" t="s">
        <v>1223</v>
      </c>
      <c r="J144" s="5" t="s">
        <v>1342</v>
      </c>
    </row>
    <row r="145" spans="1:10">
      <c r="A145" s="5">
        <v>144</v>
      </c>
      <c r="B145" s="5" t="s">
        <v>801</v>
      </c>
      <c r="C145" s="5" t="s">
        <v>150</v>
      </c>
      <c r="D145" s="5" t="s">
        <v>1246</v>
      </c>
      <c r="E145" s="5" t="s">
        <v>1247</v>
      </c>
      <c r="F145" s="5" t="s">
        <v>1248</v>
      </c>
      <c r="G145" s="5" t="s">
        <v>1249</v>
      </c>
      <c r="J145" s="5" t="s">
        <v>1342</v>
      </c>
    </row>
    <row r="146" spans="1:10">
      <c r="A146" s="5">
        <v>145</v>
      </c>
      <c r="B146" s="5" t="s">
        <v>801</v>
      </c>
      <c r="C146" s="5" t="s">
        <v>150</v>
      </c>
      <c r="D146" s="5" t="s">
        <v>1250</v>
      </c>
      <c r="E146" s="5" t="s">
        <v>1251</v>
      </c>
      <c r="F146" s="5" t="s">
        <v>1252</v>
      </c>
      <c r="G146" s="5" t="s">
        <v>874</v>
      </c>
      <c r="J146" s="5" t="s">
        <v>1342</v>
      </c>
    </row>
    <row r="147" spans="1:10">
      <c r="A147" s="5">
        <v>146</v>
      </c>
      <c r="B147" s="5" t="s">
        <v>801</v>
      </c>
      <c r="C147" s="5" t="s">
        <v>150</v>
      </c>
      <c r="D147" s="5" t="s">
        <v>1253</v>
      </c>
      <c r="E147" s="5" t="s">
        <v>1254</v>
      </c>
      <c r="F147" s="5" t="s">
        <v>1255</v>
      </c>
      <c r="G147" s="5" t="s">
        <v>1046</v>
      </c>
      <c r="J147" s="5" t="s">
        <v>1342</v>
      </c>
    </row>
    <row r="148" spans="1:10">
      <c r="A148" s="5">
        <v>147</v>
      </c>
      <c r="B148" s="5" t="s">
        <v>801</v>
      </c>
      <c r="C148" s="5" t="s">
        <v>150</v>
      </c>
      <c r="D148" s="5" t="s">
        <v>1256</v>
      </c>
      <c r="E148" s="5" t="s">
        <v>1257</v>
      </c>
      <c r="F148" s="5" t="s">
        <v>1258</v>
      </c>
      <c r="G148" s="5" t="s">
        <v>1078</v>
      </c>
      <c r="J148" s="5" t="s">
        <v>1342</v>
      </c>
    </row>
    <row r="149" spans="1:10">
      <c r="A149" s="5">
        <v>148</v>
      </c>
      <c r="B149" s="5" t="s">
        <v>801</v>
      </c>
      <c r="C149" s="5" t="s">
        <v>150</v>
      </c>
      <c r="D149" s="5" t="s">
        <v>1259</v>
      </c>
      <c r="E149" s="5" t="s">
        <v>1260</v>
      </c>
      <c r="F149" s="5" t="s">
        <v>1261</v>
      </c>
      <c r="G149" s="5" t="s">
        <v>1262</v>
      </c>
      <c r="J149" s="5" t="s">
        <v>1342</v>
      </c>
    </row>
    <row r="150" spans="1:10">
      <c r="A150" s="5">
        <v>149</v>
      </c>
      <c r="B150" s="5" t="s">
        <v>801</v>
      </c>
      <c r="C150" s="5" t="s">
        <v>150</v>
      </c>
      <c r="D150" s="5" t="s">
        <v>1263</v>
      </c>
      <c r="E150" s="5" t="s">
        <v>1264</v>
      </c>
      <c r="F150" s="5" t="s">
        <v>1265</v>
      </c>
      <c r="G150" s="5" t="s">
        <v>1200</v>
      </c>
      <c r="J150" s="5" t="s">
        <v>1342</v>
      </c>
    </row>
    <row r="151" spans="1:10">
      <c r="A151" s="5">
        <v>150</v>
      </c>
      <c r="B151" s="5" t="s">
        <v>801</v>
      </c>
      <c r="C151" s="5" t="s">
        <v>150</v>
      </c>
      <c r="D151" s="5" t="s">
        <v>1406</v>
      </c>
      <c r="E151" s="5" t="s">
        <v>1407</v>
      </c>
      <c r="F151" s="5" t="s">
        <v>1408</v>
      </c>
      <c r="G151" s="5" t="s">
        <v>999</v>
      </c>
      <c r="J151" s="5" t="s">
        <v>1342</v>
      </c>
    </row>
    <row r="152" spans="1:10">
      <c r="A152" s="5">
        <v>151</v>
      </c>
      <c r="B152" s="5" t="s">
        <v>801</v>
      </c>
      <c r="C152" s="5" t="s">
        <v>150</v>
      </c>
      <c r="D152" s="5" t="s">
        <v>1266</v>
      </c>
      <c r="E152" s="5" t="s">
        <v>1267</v>
      </c>
      <c r="F152" s="5" t="s">
        <v>1268</v>
      </c>
      <c r="G152" s="5" t="s">
        <v>1047</v>
      </c>
      <c r="J152" s="5" t="s">
        <v>1342</v>
      </c>
    </row>
    <row r="153" spans="1:10">
      <c r="A153" s="5">
        <v>152</v>
      </c>
      <c r="B153" s="5" t="s">
        <v>801</v>
      </c>
      <c r="C153" s="5" t="s">
        <v>150</v>
      </c>
      <c r="D153" s="5" t="s">
        <v>1269</v>
      </c>
      <c r="E153" s="5" t="s">
        <v>1270</v>
      </c>
      <c r="F153" s="5" t="s">
        <v>820</v>
      </c>
      <c r="G153" s="5" t="s">
        <v>1271</v>
      </c>
      <c r="J153" s="5" t="s">
        <v>1342</v>
      </c>
    </row>
    <row r="154" spans="1:10">
      <c r="A154" s="5">
        <v>153</v>
      </c>
      <c r="B154" s="5" t="s">
        <v>801</v>
      </c>
      <c r="C154" s="5" t="s">
        <v>150</v>
      </c>
      <c r="D154" s="5" t="s">
        <v>1272</v>
      </c>
      <c r="E154" s="5" t="s">
        <v>1273</v>
      </c>
      <c r="F154" s="5" t="s">
        <v>1274</v>
      </c>
      <c r="G154" s="5" t="s">
        <v>1275</v>
      </c>
      <c r="J154" s="5" t="s">
        <v>1342</v>
      </c>
    </row>
    <row r="155" spans="1:10">
      <c r="A155" s="5">
        <v>154</v>
      </c>
      <c r="B155" s="5" t="s">
        <v>801</v>
      </c>
      <c r="C155" s="5" t="s">
        <v>150</v>
      </c>
      <c r="D155" s="5" t="s">
        <v>1276</v>
      </c>
      <c r="E155" s="5" t="s">
        <v>1277</v>
      </c>
      <c r="F155" s="5" t="s">
        <v>1278</v>
      </c>
      <c r="G155" s="5" t="s">
        <v>855</v>
      </c>
      <c r="J155" s="5" t="s">
        <v>1342</v>
      </c>
    </row>
    <row r="156" spans="1:10">
      <c r="A156" s="5">
        <v>155</v>
      </c>
      <c r="B156" s="5" t="s">
        <v>801</v>
      </c>
      <c r="C156" s="5" t="s">
        <v>150</v>
      </c>
      <c r="D156" s="5" t="s">
        <v>1340</v>
      </c>
      <c r="E156" s="5" t="s">
        <v>1409</v>
      </c>
      <c r="F156" s="5" t="s">
        <v>1338</v>
      </c>
      <c r="G156" s="5" t="s">
        <v>1341</v>
      </c>
      <c r="J156" s="5" t="s">
        <v>1342</v>
      </c>
    </row>
    <row r="157" spans="1:10">
      <c r="A157" s="5">
        <v>156</v>
      </c>
      <c r="B157" s="5" t="s">
        <v>801</v>
      </c>
      <c r="C157" s="5" t="s">
        <v>150</v>
      </c>
      <c r="D157" s="5" t="s">
        <v>1279</v>
      </c>
      <c r="E157" s="5" t="s">
        <v>1280</v>
      </c>
      <c r="F157" s="5" t="s">
        <v>1281</v>
      </c>
      <c r="G157" s="5" t="s">
        <v>1282</v>
      </c>
      <c r="J157" s="5" t="s">
        <v>1342</v>
      </c>
    </row>
    <row r="158" spans="1:10">
      <c r="A158" s="5">
        <v>157</v>
      </c>
      <c r="B158" s="5" t="s">
        <v>801</v>
      </c>
      <c r="C158" s="5" t="s">
        <v>150</v>
      </c>
      <c r="D158" s="5" t="s">
        <v>1283</v>
      </c>
      <c r="E158" s="5" t="s">
        <v>1284</v>
      </c>
      <c r="F158" s="5" t="s">
        <v>1285</v>
      </c>
      <c r="G158" s="5" t="s">
        <v>987</v>
      </c>
      <c r="J158" s="5" t="s">
        <v>1342</v>
      </c>
    </row>
    <row r="159" spans="1:10">
      <c r="A159" s="5">
        <v>158</v>
      </c>
      <c r="B159" s="5" t="s">
        <v>801</v>
      </c>
      <c r="C159" s="5" t="s">
        <v>150</v>
      </c>
      <c r="D159" s="5" t="s">
        <v>1286</v>
      </c>
      <c r="E159" s="5" t="s">
        <v>1287</v>
      </c>
      <c r="F159" s="5" t="s">
        <v>1281</v>
      </c>
      <c r="G159" s="5" t="s">
        <v>1288</v>
      </c>
      <c r="J159" s="5" t="s">
        <v>1342</v>
      </c>
    </row>
    <row r="160" spans="1:10">
      <c r="A160" s="5">
        <v>159</v>
      </c>
      <c r="B160" s="5" t="s">
        <v>801</v>
      </c>
      <c r="C160" s="5" t="s">
        <v>150</v>
      </c>
      <c r="D160" s="5" t="s">
        <v>1289</v>
      </c>
      <c r="E160" s="5" t="s">
        <v>1290</v>
      </c>
      <c r="F160" s="5" t="s">
        <v>1291</v>
      </c>
      <c r="G160" s="5" t="s">
        <v>843</v>
      </c>
      <c r="J160" s="5" t="s">
        <v>1342</v>
      </c>
    </row>
    <row r="161" spans="1:10">
      <c r="A161" s="5">
        <v>160</v>
      </c>
      <c r="B161" s="5" t="s">
        <v>801</v>
      </c>
      <c r="C161" s="5" t="s">
        <v>150</v>
      </c>
      <c r="D161" s="5" t="s">
        <v>1292</v>
      </c>
      <c r="E161" s="5" t="s">
        <v>1293</v>
      </c>
      <c r="F161" s="5" t="s">
        <v>1294</v>
      </c>
      <c r="G161" s="5" t="s">
        <v>1295</v>
      </c>
      <c r="J161" s="5" t="s">
        <v>1342</v>
      </c>
    </row>
    <row r="162" spans="1:10">
      <c r="A162" s="5">
        <v>161</v>
      </c>
      <c r="B162" s="5" t="s">
        <v>801</v>
      </c>
      <c r="C162" s="5" t="s">
        <v>150</v>
      </c>
      <c r="D162" s="5" t="s">
        <v>1296</v>
      </c>
      <c r="E162" s="5" t="s">
        <v>1297</v>
      </c>
      <c r="F162" s="5" t="s">
        <v>1298</v>
      </c>
      <c r="G162" s="5" t="s">
        <v>831</v>
      </c>
      <c r="J162" s="5" t="s">
        <v>1342</v>
      </c>
    </row>
    <row r="163" spans="1:10">
      <c r="A163" s="5">
        <v>162</v>
      </c>
      <c r="B163" s="5" t="s">
        <v>801</v>
      </c>
      <c r="C163" s="5" t="s">
        <v>150</v>
      </c>
      <c r="D163" s="5" t="s">
        <v>1299</v>
      </c>
      <c r="E163" s="5" t="s">
        <v>1300</v>
      </c>
      <c r="F163" s="5" t="s">
        <v>1301</v>
      </c>
      <c r="G163" s="5" t="s">
        <v>855</v>
      </c>
      <c r="I163" s="5" t="s">
        <v>2343</v>
      </c>
      <c r="J163" s="5" t="s">
        <v>1342</v>
      </c>
    </row>
    <row r="164" spans="1:10">
      <c r="A164" s="5">
        <v>163</v>
      </c>
      <c r="B164" s="5" t="s">
        <v>801</v>
      </c>
      <c r="C164" s="5" t="s">
        <v>150</v>
      </c>
      <c r="D164" s="5" t="s">
        <v>1302</v>
      </c>
      <c r="E164" s="5" t="s">
        <v>1303</v>
      </c>
      <c r="F164" s="5" t="s">
        <v>1304</v>
      </c>
      <c r="G164" s="5" t="s">
        <v>999</v>
      </c>
      <c r="J164" s="5" t="s">
        <v>1342</v>
      </c>
    </row>
    <row r="165" spans="1:10">
      <c r="A165" s="5">
        <v>164</v>
      </c>
      <c r="B165" s="5" t="s">
        <v>801</v>
      </c>
      <c r="C165" s="5" t="s">
        <v>150</v>
      </c>
      <c r="D165" s="5" t="s">
        <v>1305</v>
      </c>
      <c r="E165" s="5" t="s">
        <v>1306</v>
      </c>
      <c r="F165" s="5" t="s">
        <v>1307</v>
      </c>
      <c r="G165" s="5" t="s">
        <v>999</v>
      </c>
      <c r="J165" s="5" t="s">
        <v>1342</v>
      </c>
    </row>
    <row r="166" spans="1:10">
      <c r="A166" s="5">
        <v>165</v>
      </c>
      <c r="B166" s="5" t="s">
        <v>801</v>
      </c>
      <c r="C166" s="5" t="s">
        <v>150</v>
      </c>
      <c r="D166" s="5" t="s">
        <v>1308</v>
      </c>
      <c r="E166" s="5" t="s">
        <v>1309</v>
      </c>
      <c r="F166" s="5" t="s">
        <v>1310</v>
      </c>
      <c r="G166" s="5" t="s">
        <v>1242</v>
      </c>
      <c r="J166" s="5" t="s">
        <v>1342</v>
      </c>
    </row>
    <row r="167" spans="1:10">
      <c r="A167" s="5">
        <v>166</v>
      </c>
      <c r="B167" s="5" t="s">
        <v>801</v>
      </c>
      <c r="C167" s="5" t="s">
        <v>150</v>
      </c>
      <c r="D167" s="5" t="s">
        <v>1311</v>
      </c>
      <c r="E167" s="5" t="s">
        <v>1312</v>
      </c>
      <c r="F167" s="5" t="s">
        <v>1294</v>
      </c>
      <c r="G167" s="5" t="s">
        <v>1313</v>
      </c>
      <c r="J167" s="5" t="s">
        <v>1342</v>
      </c>
    </row>
    <row r="168" spans="1:10">
      <c r="A168" s="5">
        <v>167</v>
      </c>
      <c r="B168" s="5" t="s">
        <v>801</v>
      </c>
      <c r="C168" s="5" t="s">
        <v>150</v>
      </c>
      <c r="D168" s="5" t="s">
        <v>1314</v>
      </c>
      <c r="E168" s="5" t="s">
        <v>1315</v>
      </c>
      <c r="F168" s="5" t="s">
        <v>1316</v>
      </c>
      <c r="G168" s="5" t="s">
        <v>1317</v>
      </c>
      <c r="J168" s="5" t="s">
        <v>1342</v>
      </c>
    </row>
    <row r="169" spans="1:10">
      <c r="A169" s="5">
        <v>168</v>
      </c>
      <c r="B169" s="5" t="s">
        <v>801</v>
      </c>
      <c r="C169" s="5" t="s">
        <v>150</v>
      </c>
      <c r="D169" s="5" t="s">
        <v>1318</v>
      </c>
      <c r="E169" s="5" t="s">
        <v>1319</v>
      </c>
      <c r="F169" s="5" t="s">
        <v>1316</v>
      </c>
      <c r="G169" s="5" t="s">
        <v>1320</v>
      </c>
      <c r="H169" s="5" t="s">
        <v>1321</v>
      </c>
      <c r="J169" s="5" t="s">
        <v>1342</v>
      </c>
    </row>
    <row r="170" spans="1:10">
      <c r="A170" s="5">
        <v>169</v>
      </c>
      <c r="B170" s="5" t="s">
        <v>801</v>
      </c>
      <c r="C170" s="5" t="s">
        <v>150</v>
      </c>
      <c r="D170" s="5" t="s">
        <v>1322</v>
      </c>
      <c r="E170" s="5" t="s">
        <v>1323</v>
      </c>
      <c r="F170" s="5" t="s">
        <v>830</v>
      </c>
      <c r="G170" s="5" t="s">
        <v>1313</v>
      </c>
      <c r="J170" s="5" t="s">
        <v>1342</v>
      </c>
    </row>
    <row r="171" spans="1:10">
      <c r="A171" s="5">
        <v>170</v>
      </c>
      <c r="B171" s="5" t="s">
        <v>801</v>
      </c>
      <c r="C171" s="5" t="s">
        <v>150</v>
      </c>
      <c r="D171" s="5" t="s">
        <v>1324</v>
      </c>
      <c r="E171" s="5" t="s">
        <v>1325</v>
      </c>
      <c r="F171" s="5" t="s">
        <v>1326</v>
      </c>
      <c r="G171" s="5" t="s">
        <v>1327</v>
      </c>
      <c r="J171" s="5" t="s">
        <v>1342</v>
      </c>
    </row>
    <row r="172" spans="1:10">
      <c r="A172" s="5">
        <v>171</v>
      </c>
      <c r="B172" s="5" t="s">
        <v>801</v>
      </c>
      <c r="C172" s="5" t="s">
        <v>150</v>
      </c>
      <c r="D172" s="5" t="s">
        <v>1328</v>
      </c>
      <c r="E172" s="5" t="s">
        <v>1329</v>
      </c>
      <c r="F172" s="5" t="s">
        <v>1330</v>
      </c>
      <c r="G172" s="5" t="s">
        <v>1331</v>
      </c>
      <c r="J172" s="5" t="s">
        <v>1342</v>
      </c>
    </row>
    <row r="173" spans="1:10">
      <c r="A173" s="5">
        <v>172</v>
      </c>
      <c r="B173" s="5" t="s">
        <v>801</v>
      </c>
      <c r="C173" s="5" t="s">
        <v>150</v>
      </c>
      <c r="D173" s="5" t="s">
        <v>2344</v>
      </c>
      <c r="E173" s="5" t="s">
        <v>2345</v>
      </c>
      <c r="F173" s="5" t="s">
        <v>2346</v>
      </c>
      <c r="G173" s="5" t="s">
        <v>2347</v>
      </c>
      <c r="J173" s="5" t="s">
        <v>1342</v>
      </c>
    </row>
    <row r="174" spans="1:10">
      <c r="A174" s="5">
        <v>173</v>
      </c>
      <c r="B174" s="5" t="s">
        <v>801</v>
      </c>
      <c r="C174" s="5" t="s">
        <v>150</v>
      </c>
      <c r="D174" s="5" t="s">
        <v>1332</v>
      </c>
      <c r="E174" s="5" t="s">
        <v>1333</v>
      </c>
      <c r="F174" s="5" t="s">
        <v>1334</v>
      </c>
      <c r="G174" s="5" t="s">
        <v>1335</v>
      </c>
      <c r="J174" s="5" t="s">
        <v>1342</v>
      </c>
    </row>
    <row r="175" spans="1:10">
      <c r="A175" s="5">
        <v>174</v>
      </c>
      <c r="B175" s="5" t="s">
        <v>801</v>
      </c>
      <c r="C175" s="5" t="s">
        <v>150</v>
      </c>
      <c r="D175" s="5" t="s">
        <v>1336</v>
      </c>
      <c r="E175" s="5" t="s">
        <v>1337</v>
      </c>
      <c r="F175" s="5" t="s">
        <v>1338</v>
      </c>
      <c r="G175" s="5" t="s">
        <v>1339</v>
      </c>
      <c r="J175" s="5" t="s">
        <v>1342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K36" sqref="K36"/>
    </sheetView>
  </sheetViews>
  <sheetFormatPr defaultColWidth="9.140625"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55" t="s">
        <v>397</v>
      </c>
      <c r="E4" s="1156"/>
      <c r="F4" s="1156"/>
      <c r="G4" s="1156"/>
      <c r="H4" s="1157"/>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58"/>
      <c r="E6" s="1158"/>
      <c r="F6" s="1159" t="s">
        <v>84</v>
      </c>
      <c r="G6" s="1159"/>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60" t="s">
        <v>16</v>
      </c>
      <c r="E8" s="1160"/>
      <c r="F8" s="1160" t="s">
        <v>398</v>
      </c>
      <c r="G8" s="1160"/>
      <c r="H8" s="1160"/>
      <c r="I8" s="1161" t="s">
        <v>399</v>
      </c>
      <c r="J8" s="1161"/>
      <c r="K8" s="1161"/>
      <c r="L8" s="1161"/>
      <c r="M8" s="211"/>
      <c r="N8" s="211"/>
      <c r="O8" s="211"/>
      <c r="P8" s="211"/>
      <c r="Q8" s="358"/>
      <c r="R8" s="211"/>
      <c r="S8" s="355"/>
      <c r="T8" s="355"/>
      <c r="U8" s="355"/>
      <c r="V8" s="355"/>
    </row>
    <row r="9" spans="1:256" s="126" customFormat="1" ht="20.25" customHeight="1">
      <c r="A9" s="125"/>
      <c r="B9" s="36"/>
      <c r="C9" s="229"/>
      <c r="D9" s="239" t="s">
        <v>92</v>
      </c>
      <c r="E9" s="239" t="s">
        <v>400</v>
      </c>
      <c r="F9" s="1151" t="s">
        <v>92</v>
      </c>
      <c r="G9" s="1152"/>
      <c r="H9" s="240" t="s">
        <v>400</v>
      </c>
      <c r="I9" s="1153" t="s">
        <v>92</v>
      </c>
      <c r="J9" s="1153"/>
      <c r="K9" s="240" t="s">
        <v>400</v>
      </c>
      <c r="L9" s="240" t="s">
        <v>401</v>
      </c>
      <c r="M9" s="211"/>
      <c r="N9" s="211"/>
      <c r="O9" s="211"/>
      <c r="P9" s="211"/>
      <c r="Q9" s="358"/>
      <c r="R9" s="211"/>
      <c r="S9" s="355"/>
      <c r="T9" s="355"/>
      <c r="U9" s="355"/>
      <c r="V9" s="355"/>
    </row>
    <row r="10" spans="1:256" ht="12" customHeight="1">
      <c r="C10" s="248"/>
      <c r="D10" s="353" t="s">
        <v>93</v>
      </c>
      <c r="E10" s="353" t="s">
        <v>49</v>
      </c>
      <c r="F10" s="1154" t="s">
        <v>50</v>
      </c>
      <c r="G10" s="1154"/>
      <c r="H10" s="353" t="s">
        <v>51</v>
      </c>
      <c r="I10" s="1154" t="s">
        <v>68</v>
      </c>
      <c r="J10" s="1154"/>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522</v>
      </c>
      <c r="N11" s="211"/>
      <c r="O11" s="211"/>
      <c r="P11" s="211" t="s">
        <v>520</v>
      </c>
      <c r="Q11" s="358" t="s">
        <v>521</v>
      </c>
      <c r="R11" s="211" t="s">
        <v>584</v>
      </c>
      <c r="S11" s="355"/>
      <c r="T11" s="355"/>
      <c r="U11" s="355"/>
      <c r="V11" s="355"/>
    </row>
    <row r="12" spans="1:256" s="264" customFormat="1" ht="0.95" customHeight="1">
      <c r="A12" s="89"/>
      <c r="B12" s="186" t="s">
        <v>405</v>
      </c>
      <c r="C12" s="1164"/>
      <c r="D12" s="1160">
        <v>1</v>
      </c>
      <c r="E12" s="1165" t="s">
        <v>1354</v>
      </c>
      <c r="F12" s="1117"/>
      <c r="G12" s="1103">
        <v>0</v>
      </c>
      <c r="H12" s="356"/>
      <c r="I12" s="249"/>
      <c r="J12" s="393" t="s">
        <v>519</v>
      </c>
      <c r="K12" s="733"/>
      <c r="L12" s="265"/>
      <c r="M12" s="829">
        <f>mergeValue(H12)</f>
        <v>0</v>
      </c>
      <c r="N12" s="1008"/>
      <c r="O12" s="1008"/>
      <c r="P12" s="829" t="str">
        <f>IF(ISERROR(MATCH(Q12,MODesc,0)),"n","y")</f>
        <v>n</v>
      </c>
      <c r="Q12" s="1008" t="s">
        <v>1354</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64"/>
      <c r="D13" s="1160"/>
      <c r="E13" s="1166"/>
      <c r="F13" s="1167"/>
      <c r="G13" s="1160">
        <v>1</v>
      </c>
      <c r="H13" s="1162" t="s">
        <v>775</v>
      </c>
      <c r="I13" s="249"/>
      <c r="J13" s="393" t="s">
        <v>519</v>
      </c>
      <c r="K13" s="733"/>
      <c r="L13" s="265"/>
      <c r="M13" s="829" t="str">
        <f>mergeValue(H13)</f>
        <v>Город Ростов-на-Дону</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31.5" customHeight="1">
      <c r="A14" s="89"/>
      <c r="B14" s="186" t="s">
        <v>405</v>
      </c>
      <c r="C14" s="1164"/>
      <c r="D14" s="1160"/>
      <c r="E14" s="1166"/>
      <c r="F14" s="1168"/>
      <c r="G14" s="1160"/>
      <c r="H14" s="1163"/>
      <c r="I14" s="1121"/>
      <c r="J14" s="1103">
        <v>1</v>
      </c>
      <c r="K14" s="1116" t="s">
        <v>775</v>
      </c>
      <c r="L14" s="246" t="s">
        <v>776</v>
      </c>
      <c r="M14" s="829" t="str">
        <f>mergeValue(H14)</f>
        <v>Город Ростов-на-Дону</v>
      </c>
      <c r="N14" s="1008"/>
      <c r="O14" s="1008"/>
      <c r="P14" s="1008"/>
      <c r="Q14" s="1008"/>
      <c r="R14" s="829" t="str">
        <f>K14&amp;" ("&amp;L14&amp;")"</f>
        <v>Город Ростов-на-Дону (60701000)</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0"/>
  </cols>
  <sheetData>
    <row r="1" spans="1:4">
      <c r="A1" s="1060" t="s">
        <v>777</v>
      </c>
      <c r="B1" t="s">
        <v>514</v>
      </c>
      <c r="C1" t="s">
        <v>515</v>
      </c>
      <c r="D1" t="s">
        <v>2299</v>
      </c>
    </row>
    <row r="2" spans="1:4">
      <c r="A2" s="1060">
        <v>1</v>
      </c>
      <c r="B2" t="s">
        <v>1417</v>
      </c>
      <c r="C2" t="s">
        <v>1417</v>
      </c>
      <c r="D2" t="s">
        <v>1418</v>
      </c>
    </row>
    <row r="3" spans="1:4">
      <c r="A3" s="1060">
        <v>2</v>
      </c>
      <c r="B3" t="s">
        <v>1417</v>
      </c>
      <c r="C3" t="s">
        <v>1419</v>
      </c>
      <c r="D3" t="s">
        <v>1420</v>
      </c>
    </row>
    <row r="4" spans="1:4">
      <c r="A4" s="1060">
        <v>3</v>
      </c>
      <c r="B4" t="s">
        <v>1417</v>
      </c>
      <c r="C4" t="s">
        <v>1421</v>
      </c>
      <c r="D4" t="s">
        <v>1422</v>
      </c>
    </row>
    <row r="5" spans="1:4">
      <c r="A5" s="1060">
        <v>4</v>
      </c>
      <c r="B5" t="s">
        <v>1417</v>
      </c>
      <c r="C5" t="s">
        <v>1423</v>
      </c>
      <c r="D5" t="s">
        <v>1424</v>
      </c>
    </row>
    <row r="6" spans="1:4">
      <c r="A6" s="1060">
        <v>5</v>
      </c>
      <c r="B6" t="s">
        <v>1417</v>
      </c>
      <c r="C6" t="s">
        <v>1425</v>
      </c>
      <c r="D6" t="s">
        <v>1426</v>
      </c>
    </row>
    <row r="7" spans="1:4">
      <c r="A7" s="1060">
        <v>6</v>
      </c>
      <c r="B7" t="s">
        <v>1417</v>
      </c>
      <c r="C7" t="s">
        <v>1427</v>
      </c>
      <c r="D7" t="s">
        <v>1428</v>
      </c>
    </row>
    <row r="8" spans="1:4">
      <c r="A8" s="1060">
        <v>7</v>
      </c>
      <c r="B8" t="s">
        <v>1417</v>
      </c>
      <c r="C8" t="s">
        <v>1429</v>
      </c>
      <c r="D8" t="s">
        <v>1430</v>
      </c>
    </row>
    <row r="9" spans="1:4">
      <c r="A9" s="1060">
        <v>8</v>
      </c>
      <c r="B9" t="s">
        <v>1417</v>
      </c>
      <c r="C9" t="s">
        <v>1431</v>
      </c>
      <c r="D9" t="s">
        <v>1432</v>
      </c>
    </row>
    <row r="10" spans="1:4">
      <c r="A10" s="1060">
        <v>9</v>
      </c>
      <c r="B10" t="s">
        <v>1417</v>
      </c>
      <c r="C10" t="s">
        <v>1433</v>
      </c>
      <c r="D10" t="s">
        <v>1434</v>
      </c>
    </row>
    <row r="11" spans="1:4">
      <c r="A11" s="1060">
        <v>10</v>
      </c>
      <c r="B11" t="s">
        <v>1417</v>
      </c>
      <c r="C11" t="s">
        <v>1435</v>
      </c>
      <c r="D11" t="s">
        <v>1436</v>
      </c>
    </row>
    <row r="12" spans="1:4">
      <c r="A12" s="1060">
        <v>11</v>
      </c>
      <c r="B12" t="s">
        <v>1417</v>
      </c>
      <c r="C12" t="s">
        <v>1437</v>
      </c>
      <c r="D12" t="s">
        <v>1438</v>
      </c>
    </row>
    <row r="13" spans="1:4">
      <c r="A13" s="1060">
        <v>12</v>
      </c>
      <c r="B13" t="s">
        <v>1417</v>
      </c>
      <c r="C13" t="s">
        <v>1439</v>
      </c>
      <c r="D13" t="s">
        <v>1440</v>
      </c>
    </row>
    <row r="14" spans="1:4">
      <c r="A14" s="1060">
        <v>13</v>
      </c>
      <c r="B14" t="s">
        <v>1417</v>
      </c>
      <c r="C14" t="s">
        <v>1441</v>
      </c>
      <c r="D14" t="s">
        <v>1442</v>
      </c>
    </row>
    <row r="15" spans="1:4">
      <c r="A15" s="1060">
        <v>14</v>
      </c>
      <c r="B15" t="s">
        <v>1417</v>
      </c>
      <c r="C15" t="s">
        <v>1443</v>
      </c>
      <c r="D15" t="s">
        <v>1444</v>
      </c>
    </row>
    <row r="16" spans="1:4">
      <c r="A16" s="1060">
        <v>15</v>
      </c>
      <c r="B16" t="s">
        <v>1417</v>
      </c>
      <c r="C16" t="s">
        <v>1445</v>
      </c>
      <c r="D16" t="s">
        <v>1446</v>
      </c>
    </row>
    <row r="17" spans="1:4">
      <c r="A17" s="1060">
        <v>16</v>
      </c>
      <c r="B17" t="s">
        <v>1417</v>
      </c>
      <c r="C17" t="s">
        <v>1447</v>
      </c>
      <c r="D17" t="s">
        <v>1448</v>
      </c>
    </row>
    <row r="18" spans="1:4">
      <c r="A18" s="1060">
        <v>17</v>
      </c>
      <c r="B18" t="s">
        <v>1417</v>
      </c>
      <c r="C18" t="s">
        <v>1449</v>
      </c>
      <c r="D18" t="s">
        <v>1450</v>
      </c>
    </row>
    <row r="19" spans="1:4">
      <c r="A19" s="1060">
        <v>18</v>
      </c>
      <c r="B19" t="s">
        <v>1417</v>
      </c>
      <c r="C19" t="s">
        <v>1451</v>
      </c>
      <c r="D19" t="s">
        <v>1452</v>
      </c>
    </row>
    <row r="20" spans="1:4">
      <c r="A20" s="1060">
        <v>19</v>
      </c>
      <c r="B20" t="s">
        <v>1417</v>
      </c>
      <c r="C20" t="s">
        <v>1453</v>
      </c>
      <c r="D20" t="s">
        <v>1454</v>
      </c>
    </row>
    <row r="21" spans="1:4">
      <c r="A21" s="1060">
        <v>20</v>
      </c>
      <c r="B21" t="s">
        <v>1455</v>
      </c>
      <c r="C21" t="s">
        <v>1455</v>
      </c>
      <c r="D21" t="s">
        <v>1456</v>
      </c>
    </row>
    <row r="22" spans="1:4">
      <c r="A22" s="1060">
        <v>21</v>
      </c>
      <c r="B22" t="s">
        <v>1455</v>
      </c>
      <c r="C22" t="s">
        <v>1457</v>
      </c>
      <c r="D22" t="s">
        <v>1458</v>
      </c>
    </row>
    <row r="23" spans="1:4">
      <c r="A23" s="1060">
        <v>22</v>
      </c>
      <c r="B23" t="s">
        <v>1455</v>
      </c>
      <c r="C23" t="s">
        <v>1459</v>
      </c>
      <c r="D23" t="s">
        <v>1460</v>
      </c>
    </row>
    <row r="24" spans="1:4">
      <c r="A24" s="1060">
        <v>23</v>
      </c>
      <c r="B24" t="s">
        <v>1455</v>
      </c>
      <c r="C24" t="s">
        <v>1461</v>
      </c>
      <c r="D24" t="s">
        <v>1462</v>
      </c>
    </row>
    <row r="25" spans="1:4">
      <c r="A25" s="1060">
        <v>24</v>
      </c>
      <c r="B25" t="s">
        <v>1455</v>
      </c>
      <c r="C25" t="s">
        <v>1463</v>
      </c>
      <c r="D25" t="s">
        <v>1464</v>
      </c>
    </row>
    <row r="26" spans="1:4">
      <c r="A26" s="1060">
        <v>25</v>
      </c>
      <c r="B26" t="s">
        <v>1455</v>
      </c>
      <c r="C26" t="s">
        <v>1465</v>
      </c>
      <c r="D26" t="s">
        <v>1466</v>
      </c>
    </row>
    <row r="27" spans="1:4">
      <c r="A27" s="1060">
        <v>26</v>
      </c>
      <c r="B27" t="s">
        <v>1455</v>
      </c>
      <c r="C27" t="s">
        <v>1467</v>
      </c>
      <c r="D27" t="s">
        <v>1468</v>
      </c>
    </row>
    <row r="28" spans="1:4">
      <c r="A28" s="1060">
        <v>27</v>
      </c>
      <c r="B28" t="s">
        <v>1455</v>
      </c>
      <c r="C28" t="s">
        <v>1469</v>
      </c>
      <c r="D28" t="s">
        <v>1470</v>
      </c>
    </row>
    <row r="29" spans="1:4">
      <c r="A29" s="1060">
        <v>28</v>
      </c>
      <c r="B29" t="s">
        <v>1455</v>
      </c>
      <c r="C29" t="s">
        <v>1471</v>
      </c>
      <c r="D29" t="s">
        <v>1472</v>
      </c>
    </row>
    <row r="30" spans="1:4">
      <c r="A30" s="1060">
        <v>29</v>
      </c>
      <c r="B30" t="s">
        <v>1455</v>
      </c>
      <c r="C30" t="s">
        <v>1473</v>
      </c>
      <c r="D30" t="s">
        <v>1474</v>
      </c>
    </row>
    <row r="31" spans="1:4">
      <c r="A31" s="1060">
        <v>30</v>
      </c>
      <c r="B31" t="s">
        <v>1455</v>
      </c>
      <c r="C31" t="s">
        <v>1475</v>
      </c>
      <c r="D31" t="s">
        <v>1476</v>
      </c>
    </row>
    <row r="32" spans="1:4">
      <c r="A32" s="1060">
        <v>31</v>
      </c>
      <c r="B32" t="s">
        <v>1455</v>
      </c>
      <c r="C32" t="s">
        <v>1477</v>
      </c>
      <c r="D32" t="s">
        <v>1478</v>
      </c>
    </row>
    <row r="33" spans="1:4">
      <c r="A33" s="1060">
        <v>32</v>
      </c>
      <c r="B33" t="s">
        <v>1479</v>
      </c>
      <c r="C33" t="s">
        <v>1481</v>
      </c>
      <c r="D33" t="s">
        <v>1482</v>
      </c>
    </row>
    <row r="34" spans="1:4">
      <c r="A34" s="1060">
        <v>33</v>
      </c>
      <c r="B34" t="s">
        <v>1479</v>
      </c>
      <c r="C34" t="s">
        <v>1479</v>
      </c>
      <c r="D34" t="s">
        <v>1480</v>
      </c>
    </row>
    <row r="35" spans="1:4">
      <c r="A35" s="1060">
        <v>34</v>
      </c>
      <c r="B35" t="s">
        <v>1479</v>
      </c>
      <c r="C35" t="s">
        <v>1483</v>
      </c>
      <c r="D35" t="s">
        <v>1484</v>
      </c>
    </row>
    <row r="36" spans="1:4">
      <c r="A36" s="1060">
        <v>35</v>
      </c>
      <c r="B36" t="s">
        <v>1479</v>
      </c>
      <c r="C36" t="s">
        <v>1485</v>
      </c>
      <c r="D36" t="s">
        <v>1486</v>
      </c>
    </row>
    <row r="37" spans="1:4">
      <c r="A37" s="1060">
        <v>36</v>
      </c>
      <c r="B37" t="s">
        <v>1479</v>
      </c>
      <c r="C37" t="s">
        <v>1487</v>
      </c>
      <c r="D37" t="s">
        <v>1488</v>
      </c>
    </row>
    <row r="38" spans="1:4">
      <c r="A38" s="1060">
        <v>37</v>
      </c>
      <c r="B38" t="s">
        <v>1479</v>
      </c>
      <c r="C38" t="s">
        <v>1489</v>
      </c>
      <c r="D38" t="s">
        <v>1490</v>
      </c>
    </row>
    <row r="39" spans="1:4">
      <c r="A39" s="1060">
        <v>38</v>
      </c>
      <c r="B39" t="s">
        <v>1491</v>
      </c>
      <c r="C39" t="s">
        <v>1491</v>
      </c>
      <c r="D39" t="s">
        <v>1492</v>
      </c>
    </row>
    <row r="40" spans="1:4">
      <c r="A40" s="1060">
        <v>39</v>
      </c>
      <c r="B40" t="s">
        <v>1491</v>
      </c>
      <c r="C40" t="s">
        <v>1493</v>
      </c>
      <c r="D40" t="s">
        <v>1494</v>
      </c>
    </row>
    <row r="41" spans="1:4">
      <c r="A41" s="1060">
        <v>40</v>
      </c>
      <c r="B41" t="s">
        <v>1491</v>
      </c>
      <c r="C41" t="s">
        <v>1495</v>
      </c>
      <c r="D41" t="s">
        <v>1496</v>
      </c>
    </row>
    <row r="42" spans="1:4">
      <c r="A42" s="1060">
        <v>41</v>
      </c>
      <c r="B42" t="s">
        <v>1491</v>
      </c>
      <c r="C42" t="s">
        <v>1497</v>
      </c>
      <c r="D42" t="s">
        <v>1498</v>
      </c>
    </row>
    <row r="43" spans="1:4">
      <c r="A43" s="1060">
        <v>42</v>
      </c>
      <c r="B43" t="s">
        <v>1491</v>
      </c>
      <c r="C43" t="s">
        <v>1499</v>
      </c>
      <c r="D43" t="s">
        <v>1500</v>
      </c>
    </row>
    <row r="44" spans="1:4">
      <c r="A44" s="1060">
        <v>43</v>
      </c>
      <c r="B44" t="s">
        <v>1491</v>
      </c>
      <c r="C44" t="s">
        <v>1501</v>
      </c>
      <c r="D44" t="s">
        <v>1502</v>
      </c>
    </row>
    <row r="45" spans="1:4">
      <c r="A45" s="1060">
        <v>44</v>
      </c>
      <c r="B45" t="s">
        <v>1491</v>
      </c>
      <c r="C45" t="s">
        <v>1503</v>
      </c>
      <c r="D45" t="s">
        <v>1504</v>
      </c>
    </row>
    <row r="46" spans="1:4">
      <c r="A46" s="1060">
        <v>45</v>
      </c>
      <c r="B46" t="s">
        <v>1491</v>
      </c>
      <c r="C46" t="s">
        <v>1505</v>
      </c>
      <c r="D46" t="s">
        <v>1506</v>
      </c>
    </row>
    <row r="47" spans="1:4">
      <c r="A47" s="1060">
        <v>46</v>
      </c>
      <c r="B47" t="s">
        <v>1491</v>
      </c>
      <c r="C47" t="s">
        <v>1507</v>
      </c>
      <c r="D47" t="s">
        <v>1508</v>
      </c>
    </row>
    <row r="48" spans="1:4">
      <c r="A48" s="1060">
        <v>47</v>
      </c>
      <c r="B48" t="s">
        <v>1491</v>
      </c>
      <c r="C48" t="s">
        <v>1509</v>
      </c>
      <c r="D48" t="s">
        <v>1510</v>
      </c>
    </row>
    <row r="49" spans="1:4">
      <c r="A49" s="1060">
        <v>48</v>
      </c>
      <c r="B49" t="s">
        <v>1491</v>
      </c>
      <c r="C49" t="s">
        <v>1511</v>
      </c>
      <c r="D49" t="s">
        <v>1512</v>
      </c>
    </row>
    <row r="50" spans="1:4">
      <c r="A50" s="1060">
        <v>49</v>
      </c>
      <c r="B50" t="s">
        <v>1491</v>
      </c>
      <c r="C50" t="s">
        <v>1513</v>
      </c>
      <c r="D50" t="s">
        <v>1514</v>
      </c>
    </row>
    <row r="51" spans="1:4">
      <c r="A51" s="1060">
        <v>50</v>
      </c>
      <c r="B51" t="s">
        <v>1491</v>
      </c>
      <c r="C51" t="s">
        <v>1515</v>
      </c>
      <c r="D51" t="s">
        <v>1516</v>
      </c>
    </row>
    <row r="52" spans="1:4">
      <c r="A52" s="1060">
        <v>51</v>
      </c>
      <c r="B52" t="s">
        <v>1517</v>
      </c>
      <c r="C52" t="s">
        <v>1517</v>
      </c>
      <c r="D52" t="s">
        <v>1518</v>
      </c>
    </row>
    <row r="53" spans="1:4">
      <c r="A53" s="1060">
        <v>52</v>
      </c>
      <c r="B53" t="s">
        <v>1517</v>
      </c>
      <c r="C53" t="s">
        <v>1519</v>
      </c>
      <c r="D53" t="s">
        <v>1520</v>
      </c>
    </row>
    <row r="54" spans="1:4">
      <c r="A54" s="1060">
        <v>53</v>
      </c>
      <c r="B54" t="s">
        <v>1517</v>
      </c>
      <c r="C54" t="s">
        <v>1521</v>
      </c>
      <c r="D54" t="s">
        <v>1522</v>
      </c>
    </row>
    <row r="55" spans="1:4">
      <c r="A55" s="1060">
        <v>54</v>
      </c>
      <c r="B55" t="s">
        <v>1517</v>
      </c>
      <c r="C55" t="s">
        <v>1523</v>
      </c>
      <c r="D55" t="s">
        <v>1524</v>
      </c>
    </row>
    <row r="56" spans="1:4">
      <c r="A56" s="1060">
        <v>55</v>
      </c>
      <c r="B56" t="s">
        <v>1517</v>
      </c>
      <c r="C56" t="s">
        <v>1525</v>
      </c>
      <c r="D56" t="s">
        <v>1526</v>
      </c>
    </row>
    <row r="57" spans="1:4">
      <c r="A57" s="1060">
        <v>56</v>
      </c>
      <c r="B57" t="s">
        <v>1517</v>
      </c>
      <c r="C57" t="s">
        <v>1527</v>
      </c>
      <c r="D57" t="s">
        <v>1528</v>
      </c>
    </row>
    <row r="58" spans="1:4">
      <c r="A58" s="1060">
        <v>57</v>
      </c>
      <c r="B58" t="s">
        <v>1517</v>
      </c>
      <c r="C58" t="s">
        <v>1529</v>
      </c>
      <c r="D58" t="s">
        <v>1530</v>
      </c>
    </row>
    <row r="59" spans="1:4">
      <c r="A59" s="1060">
        <v>58</v>
      </c>
      <c r="B59" t="s">
        <v>1517</v>
      </c>
      <c r="C59" t="s">
        <v>1531</v>
      </c>
      <c r="D59" t="s">
        <v>1532</v>
      </c>
    </row>
    <row r="60" spans="1:4">
      <c r="A60" s="1060">
        <v>59</v>
      </c>
      <c r="B60" t="s">
        <v>1533</v>
      </c>
      <c r="C60" t="s">
        <v>1533</v>
      </c>
      <c r="D60" t="s">
        <v>1534</v>
      </c>
    </row>
    <row r="61" spans="1:4">
      <c r="A61" s="1060">
        <v>60</v>
      </c>
      <c r="B61" t="s">
        <v>1533</v>
      </c>
      <c r="C61" t="s">
        <v>1535</v>
      </c>
      <c r="D61" t="s">
        <v>1536</v>
      </c>
    </row>
    <row r="62" spans="1:4">
      <c r="A62" s="1060">
        <v>61</v>
      </c>
      <c r="B62" t="s">
        <v>1533</v>
      </c>
      <c r="C62" t="s">
        <v>1537</v>
      </c>
      <c r="D62" t="s">
        <v>1538</v>
      </c>
    </row>
    <row r="63" spans="1:4">
      <c r="A63" s="1060">
        <v>62</v>
      </c>
      <c r="B63" t="s">
        <v>1533</v>
      </c>
      <c r="C63" t="s">
        <v>1539</v>
      </c>
      <c r="D63" t="s">
        <v>1540</v>
      </c>
    </row>
    <row r="64" spans="1:4">
      <c r="A64" s="1060">
        <v>63</v>
      </c>
      <c r="B64" t="s">
        <v>1533</v>
      </c>
      <c r="C64" t="s">
        <v>1541</v>
      </c>
      <c r="D64" t="s">
        <v>1542</v>
      </c>
    </row>
    <row r="65" spans="1:4">
      <c r="A65" s="1060">
        <v>64</v>
      </c>
      <c r="B65" t="s">
        <v>1533</v>
      </c>
      <c r="C65" t="s">
        <v>1543</v>
      </c>
      <c r="D65" t="s">
        <v>1544</v>
      </c>
    </row>
    <row r="66" spans="1:4">
      <c r="A66" s="1060">
        <v>65</v>
      </c>
      <c r="B66" t="s">
        <v>1533</v>
      </c>
      <c r="C66" t="s">
        <v>1545</v>
      </c>
      <c r="D66" t="s">
        <v>1546</v>
      </c>
    </row>
    <row r="67" spans="1:4">
      <c r="A67" s="1060">
        <v>66</v>
      </c>
      <c r="B67" t="s">
        <v>1533</v>
      </c>
      <c r="C67" t="s">
        <v>1547</v>
      </c>
      <c r="D67" t="s">
        <v>1548</v>
      </c>
    </row>
    <row r="68" spans="1:4">
      <c r="A68" s="1060">
        <v>67</v>
      </c>
      <c r="B68" t="s">
        <v>1533</v>
      </c>
      <c r="C68" t="s">
        <v>1549</v>
      </c>
      <c r="D68" t="s">
        <v>1550</v>
      </c>
    </row>
    <row r="69" spans="1:4">
      <c r="A69" s="1060">
        <v>68</v>
      </c>
      <c r="B69" t="s">
        <v>1533</v>
      </c>
      <c r="C69" t="s">
        <v>1551</v>
      </c>
      <c r="D69" t="s">
        <v>1552</v>
      </c>
    </row>
    <row r="70" spans="1:4">
      <c r="A70" s="1060">
        <v>69</v>
      </c>
      <c r="B70" t="s">
        <v>1533</v>
      </c>
      <c r="C70" t="s">
        <v>1553</v>
      </c>
      <c r="D70" t="s">
        <v>1554</v>
      </c>
    </row>
    <row r="71" spans="1:4">
      <c r="A71" s="1060">
        <v>70</v>
      </c>
      <c r="B71" t="s">
        <v>1555</v>
      </c>
      <c r="C71" t="s">
        <v>1557</v>
      </c>
      <c r="D71" t="s">
        <v>1558</v>
      </c>
    </row>
    <row r="72" spans="1:4">
      <c r="A72" s="1060">
        <v>71</v>
      </c>
      <c r="B72" t="s">
        <v>1555</v>
      </c>
      <c r="C72" t="s">
        <v>1555</v>
      </c>
      <c r="D72" t="s">
        <v>1556</v>
      </c>
    </row>
    <row r="73" spans="1:4">
      <c r="A73" s="1060">
        <v>72</v>
      </c>
      <c r="B73" t="s">
        <v>1555</v>
      </c>
      <c r="C73" t="s">
        <v>1559</v>
      </c>
      <c r="D73" t="s">
        <v>1560</v>
      </c>
    </row>
    <row r="74" spans="1:4">
      <c r="A74" s="1060">
        <v>73</v>
      </c>
      <c r="B74" t="s">
        <v>1555</v>
      </c>
      <c r="C74" t="s">
        <v>1561</v>
      </c>
      <c r="D74" t="s">
        <v>1562</v>
      </c>
    </row>
    <row r="75" spans="1:4">
      <c r="A75" s="1060">
        <v>74</v>
      </c>
      <c r="B75" t="s">
        <v>1555</v>
      </c>
      <c r="C75" t="s">
        <v>1563</v>
      </c>
      <c r="D75" t="s">
        <v>1564</v>
      </c>
    </row>
    <row r="76" spans="1:4">
      <c r="A76" s="1060">
        <v>75</v>
      </c>
      <c r="B76" t="s">
        <v>1565</v>
      </c>
      <c r="C76" t="s">
        <v>1565</v>
      </c>
      <c r="D76" t="s">
        <v>1566</v>
      </c>
    </row>
    <row r="77" spans="1:4">
      <c r="A77" s="1060">
        <v>76</v>
      </c>
      <c r="B77" t="s">
        <v>1565</v>
      </c>
      <c r="C77" t="s">
        <v>1567</v>
      </c>
      <c r="D77" t="s">
        <v>1568</v>
      </c>
    </row>
    <row r="78" spans="1:4">
      <c r="A78" s="1060">
        <v>77</v>
      </c>
      <c r="B78" t="s">
        <v>1565</v>
      </c>
      <c r="C78" t="s">
        <v>1569</v>
      </c>
      <c r="D78" t="s">
        <v>1570</v>
      </c>
    </row>
    <row r="79" spans="1:4">
      <c r="A79" s="1060">
        <v>78</v>
      </c>
      <c r="B79" t="s">
        <v>1565</v>
      </c>
      <c r="C79" t="s">
        <v>1571</v>
      </c>
      <c r="D79" t="s">
        <v>1572</v>
      </c>
    </row>
    <row r="80" spans="1:4">
      <c r="A80" s="1060">
        <v>79</v>
      </c>
      <c r="B80" t="s">
        <v>1565</v>
      </c>
      <c r="C80" t="s">
        <v>1573</v>
      </c>
      <c r="D80" t="s">
        <v>1574</v>
      </c>
    </row>
    <row r="81" spans="1:4">
      <c r="A81" s="1060">
        <v>80</v>
      </c>
      <c r="B81" t="s">
        <v>1565</v>
      </c>
      <c r="C81" t="s">
        <v>1575</v>
      </c>
      <c r="D81" t="s">
        <v>1576</v>
      </c>
    </row>
    <row r="82" spans="1:4">
      <c r="A82" s="1060">
        <v>81</v>
      </c>
      <c r="B82" t="s">
        <v>1565</v>
      </c>
      <c r="C82" t="s">
        <v>1577</v>
      </c>
      <c r="D82" t="s">
        <v>1578</v>
      </c>
    </row>
    <row r="83" spans="1:4">
      <c r="A83" s="1060">
        <v>82</v>
      </c>
      <c r="B83" t="s">
        <v>1565</v>
      </c>
      <c r="C83" t="s">
        <v>1579</v>
      </c>
      <c r="D83" t="s">
        <v>1580</v>
      </c>
    </row>
    <row r="84" spans="1:4">
      <c r="A84" s="1060">
        <v>83</v>
      </c>
      <c r="B84" t="s">
        <v>1581</v>
      </c>
      <c r="C84" t="s">
        <v>1581</v>
      </c>
      <c r="D84" t="s">
        <v>1582</v>
      </c>
    </row>
    <row r="85" spans="1:4">
      <c r="A85" s="1060">
        <v>84</v>
      </c>
      <c r="B85" t="s">
        <v>1583</v>
      </c>
      <c r="C85" t="s">
        <v>1583</v>
      </c>
      <c r="D85" t="s">
        <v>1584</v>
      </c>
    </row>
    <row r="86" spans="1:4">
      <c r="A86" s="1060">
        <v>85</v>
      </c>
      <c r="B86" t="s">
        <v>1585</v>
      </c>
      <c r="C86" t="s">
        <v>1585</v>
      </c>
      <c r="D86" t="s">
        <v>1586</v>
      </c>
    </row>
    <row r="87" spans="1:4">
      <c r="A87" s="1060">
        <v>86</v>
      </c>
      <c r="B87" t="s">
        <v>1587</v>
      </c>
      <c r="C87" t="s">
        <v>1587</v>
      </c>
      <c r="D87" t="s">
        <v>1588</v>
      </c>
    </row>
    <row r="88" spans="1:4">
      <c r="A88" s="1060">
        <v>87</v>
      </c>
      <c r="B88" t="s">
        <v>1589</v>
      </c>
      <c r="C88" t="s">
        <v>1589</v>
      </c>
      <c r="D88" t="s">
        <v>1590</v>
      </c>
    </row>
    <row r="89" spans="1:4">
      <c r="A89" s="1060">
        <v>88</v>
      </c>
      <c r="B89" t="s">
        <v>1591</v>
      </c>
      <c r="C89" t="s">
        <v>1591</v>
      </c>
      <c r="D89" t="s">
        <v>1592</v>
      </c>
    </row>
    <row r="90" spans="1:4">
      <c r="A90" s="1060">
        <v>89</v>
      </c>
      <c r="B90" t="s">
        <v>1593</v>
      </c>
      <c r="C90" t="s">
        <v>1593</v>
      </c>
      <c r="D90" t="s">
        <v>1594</v>
      </c>
    </row>
    <row r="91" spans="1:4">
      <c r="A91" s="1060">
        <v>90</v>
      </c>
      <c r="B91" t="s">
        <v>1595</v>
      </c>
      <c r="C91" t="s">
        <v>1595</v>
      </c>
      <c r="D91" t="s">
        <v>1596</v>
      </c>
    </row>
    <row r="92" spans="1:4">
      <c r="A92" s="1060">
        <v>91</v>
      </c>
      <c r="B92" t="s">
        <v>1597</v>
      </c>
      <c r="C92" t="s">
        <v>1597</v>
      </c>
      <c r="D92" t="s">
        <v>1598</v>
      </c>
    </row>
    <row r="93" spans="1:4">
      <c r="A93" s="1060">
        <v>92</v>
      </c>
      <c r="B93" t="s">
        <v>775</v>
      </c>
      <c r="C93" t="s">
        <v>775</v>
      </c>
      <c r="D93" t="s">
        <v>776</v>
      </c>
    </row>
    <row r="94" spans="1:4">
      <c r="A94" s="1060">
        <v>93</v>
      </c>
      <c r="B94" t="s">
        <v>1599</v>
      </c>
      <c r="C94" t="s">
        <v>1599</v>
      </c>
      <c r="D94" t="s">
        <v>1600</v>
      </c>
    </row>
    <row r="95" spans="1:4">
      <c r="A95" s="1060">
        <v>94</v>
      </c>
      <c r="B95" t="s">
        <v>1601</v>
      </c>
      <c r="C95" t="s">
        <v>1601</v>
      </c>
      <c r="D95" t="s">
        <v>1602</v>
      </c>
    </row>
    <row r="96" spans="1:4">
      <c r="A96" s="1060">
        <v>95</v>
      </c>
      <c r="B96" t="s">
        <v>1603</v>
      </c>
      <c r="C96" t="s">
        <v>1605</v>
      </c>
      <c r="D96" t="s">
        <v>1606</v>
      </c>
    </row>
    <row r="97" spans="1:4">
      <c r="A97" s="1060">
        <v>96</v>
      </c>
      <c r="B97" t="s">
        <v>1603</v>
      </c>
      <c r="C97" t="s">
        <v>1607</v>
      </c>
      <c r="D97" t="s">
        <v>1608</v>
      </c>
    </row>
    <row r="98" spans="1:4">
      <c r="A98" s="1060">
        <v>97</v>
      </c>
      <c r="B98" t="s">
        <v>1603</v>
      </c>
      <c r="C98" t="s">
        <v>1609</v>
      </c>
      <c r="D98" t="s">
        <v>1610</v>
      </c>
    </row>
    <row r="99" spans="1:4">
      <c r="A99" s="1060">
        <v>98</v>
      </c>
      <c r="B99" t="s">
        <v>1603</v>
      </c>
      <c r="C99" t="s">
        <v>1559</v>
      </c>
      <c r="D99" t="s">
        <v>1611</v>
      </c>
    </row>
    <row r="100" spans="1:4">
      <c r="A100" s="1060">
        <v>99</v>
      </c>
      <c r="B100" t="s">
        <v>1603</v>
      </c>
      <c r="C100" t="s">
        <v>1612</v>
      </c>
      <c r="D100" t="s">
        <v>1613</v>
      </c>
    </row>
    <row r="101" spans="1:4">
      <c r="A101" s="1060">
        <v>100</v>
      </c>
      <c r="B101" t="s">
        <v>1603</v>
      </c>
      <c r="C101" t="s">
        <v>1603</v>
      </c>
      <c r="D101" t="s">
        <v>1604</v>
      </c>
    </row>
    <row r="102" spans="1:4">
      <c r="A102" s="1060">
        <v>101</v>
      </c>
      <c r="B102" t="s">
        <v>1603</v>
      </c>
      <c r="C102" t="s">
        <v>1614</v>
      </c>
      <c r="D102" t="s">
        <v>1615</v>
      </c>
    </row>
    <row r="103" spans="1:4">
      <c r="A103" s="1060">
        <v>102</v>
      </c>
      <c r="B103" t="s">
        <v>1603</v>
      </c>
      <c r="C103" t="s">
        <v>1616</v>
      </c>
      <c r="D103" t="s">
        <v>1617</v>
      </c>
    </row>
    <row r="104" spans="1:4">
      <c r="A104" s="1060">
        <v>103</v>
      </c>
      <c r="B104" t="s">
        <v>1603</v>
      </c>
      <c r="C104" t="s">
        <v>1618</v>
      </c>
      <c r="D104" t="s">
        <v>1619</v>
      </c>
    </row>
    <row r="105" spans="1:4">
      <c r="A105" s="1060">
        <v>104</v>
      </c>
      <c r="B105" t="s">
        <v>1603</v>
      </c>
      <c r="C105" t="s">
        <v>1620</v>
      </c>
      <c r="D105" t="s">
        <v>1621</v>
      </c>
    </row>
    <row r="106" spans="1:4">
      <c r="A106" s="1060">
        <v>105</v>
      </c>
      <c r="B106" t="s">
        <v>1603</v>
      </c>
      <c r="C106" t="s">
        <v>1622</v>
      </c>
      <c r="D106" t="s">
        <v>1623</v>
      </c>
    </row>
    <row r="107" spans="1:4">
      <c r="A107" s="1060">
        <v>106</v>
      </c>
      <c r="B107" t="s">
        <v>1603</v>
      </c>
      <c r="C107" t="s">
        <v>1624</v>
      </c>
      <c r="D107" t="s">
        <v>1625</v>
      </c>
    </row>
    <row r="108" spans="1:4">
      <c r="A108" s="1060">
        <v>107</v>
      </c>
      <c r="B108" t="s">
        <v>1603</v>
      </c>
      <c r="C108" t="s">
        <v>1577</v>
      </c>
      <c r="D108" t="s">
        <v>1626</v>
      </c>
    </row>
    <row r="109" spans="1:4">
      <c r="A109" s="1060">
        <v>108</v>
      </c>
      <c r="B109" t="s">
        <v>1603</v>
      </c>
      <c r="C109" t="s">
        <v>1627</v>
      </c>
      <c r="D109" t="s">
        <v>1628</v>
      </c>
    </row>
    <row r="110" spans="1:4">
      <c r="A110" s="1060">
        <v>109</v>
      </c>
      <c r="B110" t="s">
        <v>1629</v>
      </c>
      <c r="C110" t="s">
        <v>1631</v>
      </c>
      <c r="D110" t="s">
        <v>1632</v>
      </c>
    </row>
    <row r="111" spans="1:4">
      <c r="A111" s="1060">
        <v>110</v>
      </c>
      <c r="B111" t="s">
        <v>1629</v>
      </c>
      <c r="C111" t="s">
        <v>1633</v>
      </c>
      <c r="D111" t="s">
        <v>1634</v>
      </c>
    </row>
    <row r="112" spans="1:4">
      <c r="A112" s="1060">
        <v>111</v>
      </c>
      <c r="B112" t="s">
        <v>1629</v>
      </c>
      <c r="C112" t="s">
        <v>1629</v>
      </c>
      <c r="D112" t="s">
        <v>1630</v>
      </c>
    </row>
    <row r="113" spans="1:4">
      <c r="A113" s="1060">
        <v>112</v>
      </c>
      <c r="B113" t="s">
        <v>1629</v>
      </c>
      <c r="C113" t="s">
        <v>1635</v>
      </c>
      <c r="D113" t="s">
        <v>1636</v>
      </c>
    </row>
    <row r="114" spans="1:4">
      <c r="A114" s="1060">
        <v>113</v>
      </c>
      <c r="B114" t="s">
        <v>1629</v>
      </c>
      <c r="C114" t="s">
        <v>1501</v>
      </c>
      <c r="D114" t="s">
        <v>1637</v>
      </c>
    </row>
    <row r="115" spans="1:4">
      <c r="A115" s="1060">
        <v>114</v>
      </c>
      <c r="B115" t="s">
        <v>1629</v>
      </c>
      <c r="C115" t="s">
        <v>1638</v>
      </c>
      <c r="D115" t="s">
        <v>1639</v>
      </c>
    </row>
    <row r="116" spans="1:4">
      <c r="A116" s="1060">
        <v>115</v>
      </c>
      <c r="B116" t="s">
        <v>1629</v>
      </c>
      <c r="C116" t="s">
        <v>1640</v>
      </c>
      <c r="D116" t="s">
        <v>1641</v>
      </c>
    </row>
    <row r="117" spans="1:4">
      <c r="A117" s="1060">
        <v>116</v>
      </c>
      <c r="B117" t="s">
        <v>1629</v>
      </c>
      <c r="C117" t="s">
        <v>1642</v>
      </c>
      <c r="D117" t="s">
        <v>1643</v>
      </c>
    </row>
    <row r="118" spans="1:4">
      <c r="A118" s="1060">
        <v>117</v>
      </c>
      <c r="B118" t="s">
        <v>1629</v>
      </c>
      <c r="C118" t="s">
        <v>1644</v>
      </c>
      <c r="D118" t="s">
        <v>1645</v>
      </c>
    </row>
    <row r="119" spans="1:4">
      <c r="A119" s="1060">
        <v>118</v>
      </c>
      <c r="B119" t="s">
        <v>1629</v>
      </c>
      <c r="C119" t="s">
        <v>1646</v>
      </c>
      <c r="D119" t="s">
        <v>1647</v>
      </c>
    </row>
    <row r="120" spans="1:4">
      <c r="A120" s="1060">
        <v>119</v>
      </c>
      <c r="B120" t="s">
        <v>1648</v>
      </c>
      <c r="C120" t="s">
        <v>1648</v>
      </c>
      <c r="D120" t="s">
        <v>1649</v>
      </c>
    </row>
    <row r="121" spans="1:4">
      <c r="A121" s="1060">
        <v>120</v>
      </c>
      <c r="B121" t="s">
        <v>1648</v>
      </c>
      <c r="C121" t="s">
        <v>1650</v>
      </c>
      <c r="D121" t="s">
        <v>1651</v>
      </c>
    </row>
    <row r="122" spans="1:4">
      <c r="A122" s="1060">
        <v>121</v>
      </c>
      <c r="B122" t="s">
        <v>1648</v>
      </c>
      <c r="C122" t="s">
        <v>1652</v>
      </c>
      <c r="D122" t="s">
        <v>1653</v>
      </c>
    </row>
    <row r="123" spans="1:4">
      <c r="A123" s="1060">
        <v>122</v>
      </c>
      <c r="B123" t="s">
        <v>1648</v>
      </c>
      <c r="C123" t="s">
        <v>1654</v>
      </c>
      <c r="D123" t="s">
        <v>1655</v>
      </c>
    </row>
    <row r="124" spans="1:4">
      <c r="A124" s="1060">
        <v>123</v>
      </c>
      <c r="B124" t="s">
        <v>1648</v>
      </c>
      <c r="C124" t="s">
        <v>1656</v>
      </c>
      <c r="D124" t="s">
        <v>1657</v>
      </c>
    </row>
    <row r="125" spans="1:4">
      <c r="A125" s="1060">
        <v>124</v>
      </c>
      <c r="B125" t="s">
        <v>1648</v>
      </c>
      <c r="C125" t="s">
        <v>1658</v>
      </c>
      <c r="D125" t="s">
        <v>1659</v>
      </c>
    </row>
    <row r="126" spans="1:4">
      <c r="A126" s="1060">
        <v>125</v>
      </c>
      <c r="B126" t="s">
        <v>1648</v>
      </c>
      <c r="C126" t="s">
        <v>1660</v>
      </c>
      <c r="D126" t="s">
        <v>1661</v>
      </c>
    </row>
    <row r="127" spans="1:4">
      <c r="A127" s="1060">
        <v>126</v>
      </c>
      <c r="B127" t="s">
        <v>1648</v>
      </c>
      <c r="C127" t="s">
        <v>1662</v>
      </c>
      <c r="D127" t="s">
        <v>1663</v>
      </c>
    </row>
    <row r="128" spans="1:4">
      <c r="A128" s="1060">
        <v>127</v>
      </c>
      <c r="B128" t="s">
        <v>1648</v>
      </c>
      <c r="C128" t="s">
        <v>1664</v>
      </c>
      <c r="D128" t="s">
        <v>1665</v>
      </c>
    </row>
    <row r="129" spans="1:4">
      <c r="A129" s="1060">
        <v>128</v>
      </c>
      <c r="B129" t="s">
        <v>1648</v>
      </c>
      <c r="C129" t="s">
        <v>1666</v>
      </c>
      <c r="D129" t="s">
        <v>1667</v>
      </c>
    </row>
    <row r="130" spans="1:4">
      <c r="A130" s="1060">
        <v>129</v>
      </c>
      <c r="B130" t="s">
        <v>1668</v>
      </c>
      <c r="C130" t="s">
        <v>1670</v>
      </c>
      <c r="D130" t="s">
        <v>1671</v>
      </c>
    </row>
    <row r="131" spans="1:4">
      <c r="A131" s="1060">
        <v>130</v>
      </c>
      <c r="B131" t="s">
        <v>1668</v>
      </c>
      <c r="C131" t="s">
        <v>1672</v>
      </c>
      <c r="D131" t="s">
        <v>1673</v>
      </c>
    </row>
    <row r="132" spans="1:4">
      <c r="A132" s="1060">
        <v>131</v>
      </c>
      <c r="B132" t="s">
        <v>1668</v>
      </c>
      <c r="C132" t="s">
        <v>1674</v>
      </c>
      <c r="D132" t="s">
        <v>1675</v>
      </c>
    </row>
    <row r="133" spans="1:4">
      <c r="A133" s="1060">
        <v>132</v>
      </c>
      <c r="B133" t="s">
        <v>1668</v>
      </c>
      <c r="C133" t="s">
        <v>1668</v>
      </c>
      <c r="D133" t="s">
        <v>1669</v>
      </c>
    </row>
    <row r="134" spans="1:4">
      <c r="A134" s="1060">
        <v>133</v>
      </c>
      <c r="B134" t="s">
        <v>1668</v>
      </c>
      <c r="C134" t="s">
        <v>1676</v>
      </c>
      <c r="D134" t="s">
        <v>1677</v>
      </c>
    </row>
    <row r="135" spans="1:4">
      <c r="A135" s="1060">
        <v>134</v>
      </c>
      <c r="B135" t="s">
        <v>1668</v>
      </c>
      <c r="C135" t="s">
        <v>1678</v>
      </c>
      <c r="D135" t="s">
        <v>1679</v>
      </c>
    </row>
    <row r="136" spans="1:4">
      <c r="A136" s="1060">
        <v>135</v>
      </c>
      <c r="B136" t="s">
        <v>1668</v>
      </c>
      <c r="C136" t="s">
        <v>1680</v>
      </c>
      <c r="D136" t="s">
        <v>1681</v>
      </c>
    </row>
    <row r="137" spans="1:4">
      <c r="A137" s="1060">
        <v>136</v>
      </c>
      <c r="B137" t="s">
        <v>1668</v>
      </c>
      <c r="C137" t="s">
        <v>1489</v>
      </c>
      <c r="D137" t="s">
        <v>1682</v>
      </c>
    </row>
    <row r="138" spans="1:4">
      <c r="A138" s="1060">
        <v>137</v>
      </c>
      <c r="B138" t="s">
        <v>1668</v>
      </c>
      <c r="C138" t="s">
        <v>1683</v>
      </c>
      <c r="D138" t="s">
        <v>1684</v>
      </c>
    </row>
    <row r="139" spans="1:4">
      <c r="A139" s="1060">
        <v>138</v>
      </c>
      <c r="B139" t="s">
        <v>1668</v>
      </c>
      <c r="C139" t="s">
        <v>1685</v>
      </c>
      <c r="D139" t="s">
        <v>1686</v>
      </c>
    </row>
    <row r="140" spans="1:4">
      <c r="A140" s="1060">
        <v>139</v>
      </c>
      <c r="B140" t="s">
        <v>1687</v>
      </c>
      <c r="C140" t="s">
        <v>1689</v>
      </c>
      <c r="D140" t="s">
        <v>1690</v>
      </c>
    </row>
    <row r="141" spans="1:4">
      <c r="A141" s="1060">
        <v>140</v>
      </c>
      <c r="B141" t="s">
        <v>1687</v>
      </c>
      <c r="C141" t="s">
        <v>1691</v>
      </c>
      <c r="D141" t="s">
        <v>1692</v>
      </c>
    </row>
    <row r="142" spans="1:4">
      <c r="A142" s="1060">
        <v>141</v>
      </c>
      <c r="B142" t="s">
        <v>1687</v>
      </c>
      <c r="C142" t="s">
        <v>1693</v>
      </c>
      <c r="D142" t="s">
        <v>1694</v>
      </c>
    </row>
    <row r="143" spans="1:4">
      <c r="A143" s="1060">
        <v>142</v>
      </c>
      <c r="B143" t="s">
        <v>1687</v>
      </c>
      <c r="C143" t="s">
        <v>1687</v>
      </c>
      <c r="D143" t="s">
        <v>1688</v>
      </c>
    </row>
    <row r="144" spans="1:4">
      <c r="A144" s="1060">
        <v>143</v>
      </c>
      <c r="B144" t="s">
        <v>1687</v>
      </c>
      <c r="C144" t="s">
        <v>1695</v>
      </c>
      <c r="D144" t="s">
        <v>1696</v>
      </c>
    </row>
    <row r="145" spans="1:4">
      <c r="A145" s="1060">
        <v>144</v>
      </c>
      <c r="B145" t="s">
        <v>1687</v>
      </c>
      <c r="C145" t="s">
        <v>1697</v>
      </c>
      <c r="D145" t="s">
        <v>1698</v>
      </c>
    </row>
    <row r="146" spans="1:4">
      <c r="A146" s="1060">
        <v>145</v>
      </c>
      <c r="B146" t="s">
        <v>1687</v>
      </c>
      <c r="C146" t="s">
        <v>1699</v>
      </c>
      <c r="D146" t="s">
        <v>1700</v>
      </c>
    </row>
    <row r="147" spans="1:4">
      <c r="A147" s="1060">
        <v>146</v>
      </c>
      <c r="B147" t="s">
        <v>1687</v>
      </c>
      <c r="C147" t="s">
        <v>1701</v>
      </c>
      <c r="D147" t="s">
        <v>1702</v>
      </c>
    </row>
    <row r="148" spans="1:4">
      <c r="A148" s="1060">
        <v>147</v>
      </c>
      <c r="B148" t="s">
        <v>1687</v>
      </c>
      <c r="C148" t="s">
        <v>1467</v>
      </c>
      <c r="D148" t="s">
        <v>1703</v>
      </c>
    </row>
    <row r="149" spans="1:4">
      <c r="A149" s="1060">
        <v>148</v>
      </c>
      <c r="B149" t="s">
        <v>1687</v>
      </c>
      <c r="C149" t="s">
        <v>1704</v>
      </c>
      <c r="D149" t="s">
        <v>1705</v>
      </c>
    </row>
    <row r="150" spans="1:4">
      <c r="A150" s="1060">
        <v>149</v>
      </c>
      <c r="B150" t="s">
        <v>1687</v>
      </c>
      <c r="C150" t="s">
        <v>1706</v>
      </c>
      <c r="D150" t="s">
        <v>1707</v>
      </c>
    </row>
    <row r="151" spans="1:4">
      <c r="A151" s="1060">
        <v>150</v>
      </c>
      <c r="B151" t="s">
        <v>1687</v>
      </c>
      <c r="C151" t="s">
        <v>1708</v>
      </c>
      <c r="D151" t="s">
        <v>1709</v>
      </c>
    </row>
    <row r="152" spans="1:4">
      <c r="A152" s="1060">
        <v>151</v>
      </c>
      <c r="B152" t="s">
        <v>1710</v>
      </c>
      <c r="C152" t="s">
        <v>1712</v>
      </c>
      <c r="D152" t="s">
        <v>1713</v>
      </c>
    </row>
    <row r="153" spans="1:4">
      <c r="A153" s="1060">
        <v>152</v>
      </c>
      <c r="B153" t="s">
        <v>1710</v>
      </c>
      <c r="C153" t="s">
        <v>1710</v>
      </c>
      <c r="D153" t="s">
        <v>1711</v>
      </c>
    </row>
    <row r="154" spans="1:4">
      <c r="A154" s="1060">
        <v>153</v>
      </c>
      <c r="B154" t="s">
        <v>1710</v>
      </c>
      <c r="C154" t="s">
        <v>1427</v>
      </c>
      <c r="D154" t="s">
        <v>1714</v>
      </c>
    </row>
    <row r="155" spans="1:4">
      <c r="A155" s="1060">
        <v>154</v>
      </c>
      <c r="B155" t="s">
        <v>1710</v>
      </c>
      <c r="C155" t="s">
        <v>1715</v>
      </c>
      <c r="D155" t="s">
        <v>1716</v>
      </c>
    </row>
    <row r="156" spans="1:4">
      <c r="A156" s="1060">
        <v>155</v>
      </c>
      <c r="B156" t="s">
        <v>1710</v>
      </c>
      <c r="C156" t="s">
        <v>1699</v>
      </c>
      <c r="D156" t="s">
        <v>1717</v>
      </c>
    </row>
    <row r="157" spans="1:4">
      <c r="A157" s="1060">
        <v>156</v>
      </c>
      <c r="B157" t="s">
        <v>1710</v>
      </c>
      <c r="C157" t="s">
        <v>1718</v>
      </c>
      <c r="D157" t="s">
        <v>1719</v>
      </c>
    </row>
    <row r="158" spans="1:4">
      <c r="A158" s="1060">
        <v>157</v>
      </c>
      <c r="B158" t="s">
        <v>1710</v>
      </c>
      <c r="C158" t="s">
        <v>1720</v>
      </c>
      <c r="D158" t="s">
        <v>1721</v>
      </c>
    </row>
    <row r="159" spans="1:4">
      <c r="A159" s="1060">
        <v>158</v>
      </c>
      <c r="B159" t="s">
        <v>1710</v>
      </c>
      <c r="C159" t="s">
        <v>1722</v>
      </c>
      <c r="D159" t="s">
        <v>1723</v>
      </c>
    </row>
    <row r="160" spans="1:4">
      <c r="A160" s="1060">
        <v>159</v>
      </c>
      <c r="B160" t="s">
        <v>1710</v>
      </c>
      <c r="C160" t="s">
        <v>1724</v>
      </c>
      <c r="D160" t="s">
        <v>1725</v>
      </c>
    </row>
    <row r="161" spans="1:4">
      <c r="A161" s="1060">
        <v>160</v>
      </c>
      <c r="B161" t="s">
        <v>1726</v>
      </c>
      <c r="C161" t="s">
        <v>1728</v>
      </c>
      <c r="D161" t="s">
        <v>1729</v>
      </c>
    </row>
    <row r="162" spans="1:4">
      <c r="A162" s="1060">
        <v>161</v>
      </c>
      <c r="B162" t="s">
        <v>1726</v>
      </c>
      <c r="C162" t="s">
        <v>1730</v>
      </c>
      <c r="D162" t="s">
        <v>1731</v>
      </c>
    </row>
    <row r="163" spans="1:4">
      <c r="A163" s="1060">
        <v>162</v>
      </c>
      <c r="B163" t="s">
        <v>1726</v>
      </c>
      <c r="C163" t="s">
        <v>1732</v>
      </c>
      <c r="D163" t="s">
        <v>1733</v>
      </c>
    </row>
    <row r="164" spans="1:4">
      <c r="A164" s="1060">
        <v>163</v>
      </c>
      <c r="B164" t="s">
        <v>1726</v>
      </c>
      <c r="C164" t="s">
        <v>1734</v>
      </c>
      <c r="D164" t="s">
        <v>1735</v>
      </c>
    </row>
    <row r="165" spans="1:4">
      <c r="A165" s="1060">
        <v>164</v>
      </c>
      <c r="B165" t="s">
        <v>1726</v>
      </c>
      <c r="C165" t="s">
        <v>1736</v>
      </c>
      <c r="D165" t="s">
        <v>1737</v>
      </c>
    </row>
    <row r="166" spans="1:4">
      <c r="A166" s="1060">
        <v>165</v>
      </c>
      <c r="B166" t="s">
        <v>1726</v>
      </c>
      <c r="C166" t="s">
        <v>1738</v>
      </c>
      <c r="D166" t="s">
        <v>1739</v>
      </c>
    </row>
    <row r="167" spans="1:4">
      <c r="A167" s="1060">
        <v>166</v>
      </c>
      <c r="B167" t="s">
        <v>1726</v>
      </c>
      <c r="C167" t="s">
        <v>1740</v>
      </c>
      <c r="D167" t="s">
        <v>1741</v>
      </c>
    </row>
    <row r="168" spans="1:4">
      <c r="A168" s="1060">
        <v>167</v>
      </c>
      <c r="B168" t="s">
        <v>1726</v>
      </c>
      <c r="C168" t="s">
        <v>1726</v>
      </c>
      <c r="D168" t="s">
        <v>1727</v>
      </c>
    </row>
    <row r="169" spans="1:4">
      <c r="A169" s="1060">
        <v>168</v>
      </c>
      <c r="B169" t="s">
        <v>1726</v>
      </c>
      <c r="C169" t="s">
        <v>1742</v>
      </c>
      <c r="D169" t="s">
        <v>1743</v>
      </c>
    </row>
    <row r="170" spans="1:4">
      <c r="A170" s="1060">
        <v>169</v>
      </c>
      <c r="B170" t="s">
        <v>1726</v>
      </c>
      <c r="C170" t="s">
        <v>1744</v>
      </c>
      <c r="D170" t="s">
        <v>1745</v>
      </c>
    </row>
    <row r="171" spans="1:4">
      <c r="A171" s="1060">
        <v>170</v>
      </c>
      <c r="B171" t="s">
        <v>1726</v>
      </c>
      <c r="C171" t="s">
        <v>1746</v>
      </c>
      <c r="D171" t="s">
        <v>1747</v>
      </c>
    </row>
    <row r="172" spans="1:4">
      <c r="A172" s="1060">
        <v>171</v>
      </c>
      <c r="B172" t="s">
        <v>1726</v>
      </c>
      <c r="C172" t="s">
        <v>1748</v>
      </c>
      <c r="D172" t="s">
        <v>1749</v>
      </c>
    </row>
    <row r="173" spans="1:4">
      <c r="A173" s="1060">
        <v>172</v>
      </c>
      <c r="B173" t="s">
        <v>1726</v>
      </c>
      <c r="C173" t="s">
        <v>1750</v>
      </c>
      <c r="D173" t="s">
        <v>1751</v>
      </c>
    </row>
    <row r="174" spans="1:4">
      <c r="A174" s="1060">
        <v>173</v>
      </c>
      <c r="B174" t="s">
        <v>1752</v>
      </c>
      <c r="C174" t="s">
        <v>1754</v>
      </c>
      <c r="D174" t="s">
        <v>1755</v>
      </c>
    </row>
    <row r="175" spans="1:4">
      <c r="A175" s="1060">
        <v>174</v>
      </c>
      <c r="B175" t="s">
        <v>1752</v>
      </c>
      <c r="C175" t="s">
        <v>1756</v>
      </c>
      <c r="D175" t="s">
        <v>1757</v>
      </c>
    </row>
    <row r="176" spans="1:4">
      <c r="A176" s="1060">
        <v>175</v>
      </c>
      <c r="B176" t="s">
        <v>1752</v>
      </c>
      <c r="C176" t="s">
        <v>1758</v>
      </c>
      <c r="D176" t="s">
        <v>1759</v>
      </c>
    </row>
    <row r="177" spans="1:4">
      <c r="A177" s="1060">
        <v>176</v>
      </c>
      <c r="B177" t="s">
        <v>1752</v>
      </c>
      <c r="C177" t="s">
        <v>1760</v>
      </c>
      <c r="D177" t="s">
        <v>1761</v>
      </c>
    </row>
    <row r="178" spans="1:4">
      <c r="A178" s="1060">
        <v>177</v>
      </c>
      <c r="B178" t="s">
        <v>1752</v>
      </c>
      <c r="C178" t="s">
        <v>1752</v>
      </c>
      <c r="D178" t="s">
        <v>1753</v>
      </c>
    </row>
    <row r="179" spans="1:4">
      <c r="A179" s="1060">
        <v>178</v>
      </c>
      <c r="B179" t="s">
        <v>1752</v>
      </c>
      <c r="C179" t="s">
        <v>1762</v>
      </c>
      <c r="D179" t="s">
        <v>1763</v>
      </c>
    </row>
    <row r="180" spans="1:4">
      <c r="A180" s="1060">
        <v>179</v>
      </c>
      <c r="B180" t="s">
        <v>1752</v>
      </c>
      <c r="C180" t="s">
        <v>1764</v>
      </c>
      <c r="D180" t="s">
        <v>1765</v>
      </c>
    </row>
    <row r="181" spans="1:4">
      <c r="A181" s="1060">
        <v>180</v>
      </c>
      <c r="B181" t="s">
        <v>1752</v>
      </c>
      <c r="C181" t="s">
        <v>1766</v>
      </c>
      <c r="D181" t="s">
        <v>1767</v>
      </c>
    </row>
    <row r="182" spans="1:4">
      <c r="A182" s="1060">
        <v>181</v>
      </c>
      <c r="B182" t="s">
        <v>1752</v>
      </c>
      <c r="C182" t="s">
        <v>1768</v>
      </c>
      <c r="D182" t="s">
        <v>1769</v>
      </c>
    </row>
    <row r="183" spans="1:4">
      <c r="A183" s="1060">
        <v>182</v>
      </c>
      <c r="B183" t="s">
        <v>1752</v>
      </c>
      <c r="C183" t="s">
        <v>1770</v>
      </c>
      <c r="D183" t="s">
        <v>1771</v>
      </c>
    </row>
    <row r="184" spans="1:4">
      <c r="A184" s="1060">
        <v>183</v>
      </c>
      <c r="B184" t="s">
        <v>1752</v>
      </c>
      <c r="C184" t="s">
        <v>1772</v>
      </c>
      <c r="D184" t="s">
        <v>1773</v>
      </c>
    </row>
    <row r="185" spans="1:4">
      <c r="A185" s="1060">
        <v>184</v>
      </c>
      <c r="B185" t="s">
        <v>1774</v>
      </c>
      <c r="C185" t="s">
        <v>1776</v>
      </c>
      <c r="D185" t="s">
        <v>1777</v>
      </c>
    </row>
    <row r="186" spans="1:4">
      <c r="A186" s="1060">
        <v>185</v>
      </c>
      <c r="B186" t="s">
        <v>1774</v>
      </c>
      <c r="C186" t="s">
        <v>1778</v>
      </c>
      <c r="D186" t="s">
        <v>1779</v>
      </c>
    </row>
    <row r="187" spans="1:4">
      <c r="A187" s="1060">
        <v>186</v>
      </c>
      <c r="B187" t="s">
        <v>1774</v>
      </c>
      <c r="C187" t="s">
        <v>1780</v>
      </c>
      <c r="D187" t="s">
        <v>1781</v>
      </c>
    </row>
    <row r="188" spans="1:4">
      <c r="A188" s="1060">
        <v>187</v>
      </c>
      <c r="B188" t="s">
        <v>1774</v>
      </c>
      <c r="C188" t="s">
        <v>1774</v>
      </c>
      <c r="D188" t="s">
        <v>1775</v>
      </c>
    </row>
    <row r="189" spans="1:4">
      <c r="A189" s="1060">
        <v>188</v>
      </c>
      <c r="B189" t="s">
        <v>1774</v>
      </c>
      <c r="C189" t="s">
        <v>1782</v>
      </c>
      <c r="D189" t="s">
        <v>1783</v>
      </c>
    </row>
    <row r="190" spans="1:4">
      <c r="A190" s="1060">
        <v>189</v>
      </c>
      <c r="B190" t="s">
        <v>1774</v>
      </c>
      <c r="C190" t="s">
        <v>1784</v>
      </c>
      <c r="D190" t="s">
        <v>1785</v>
      </c>
    </row>
    <row r="191" spans="1:4">
      <c r="A191" s="1060">
        <v>190</v>
      </c>
      <c r="B191" t="s">
        <v>1774</v>
      </c>
      <c r="C191" t="s">
        <v>1786</v>
      </c>
      <c r="D191" t="s">
        <v>1787</v>
      </c>
    </row>
    <row r="192" spans="1:4">
      <c r="A192" s="1060">
        <v>191</v>
      </c>
      <c r="B192" t="s">
        <v>1774</v>
      </c>
      <c r="C192" t="s">
        <v>1788</v>
      </c>
      <c r="D192" t="s">
        <v>1789</v>
      </c>
    </row>
    <row r="193" spans="1:4">
      <c r="A193" s="1060">
        <v>192</v>
      </c>
      <c r="B193" t="s">
        <v>1790</v>
      </c>
      <c r="C193" t="s">
        <v>1792</v>
      </c>
      <c r="D193" t="s">
        <v>1793</v>
      </c>
    </row>
    <row r="194" spans="1:4">
      <c r="A194" s="1060">
        <v>193</v>
      </c>
      <c r="B194" t="s">
        <v>1790</v>
      </c>
      <c r="C194" t="s">
        <v>1794</v>
      </c>
      <c r="D194" t="s">
        <v>1795</v>
      </c>
    </row>
    <row r="195" spans="1:4">
      <c r="A195" s="1060">
        <v>194</v>
      </c>
      <c r="B195" t="s">
        <v>1790</v>
      </c>
      <c r="C195" t="s">
        <v>1796</v>
      </c>
      <c r="D195" t="s">
        <v>1797</v>
      </c>
    </row>
    <row r="196" spans="1:4">
      <c r="A196" s="1060">
        <v>195</v>
      </c>
      <c r="B196" t="s">
        <v>1790</v>
      </c>
      <c r="C196" t="s">
        <v>1798</v>
      </c>
      <c r="D196" t="s">
        <v>1799</v>
      </c>
    </row>
    <row r="197" spans="1:4">
      <c r="A197" s="1060">
        <v>196</v>
      </c>
      <c r="B197" t="s">
        <v>1790</v>
      </c>
      <c r="C197" t="s">
        <v>1800</v>
      </c>
      <c r="D197" t="s">
        <v>1801</v>
      </c>
    </row>
    <row r="198" spans="1:4">
      <c r="A198" s="1060">
        <v>197</v>
      </c>
      <c r="B198" t="s">
        <v>1790</v>
      </c>
      <c r="C198" t="s">
        <v>1652</v>
      </c>
      <c r="D198" t="s">
        <v>1802</v>
      </c>
    </row>
    <row r="199" spans="1:4">
      <c r="A199" s="1060">
        <v>198</v>
      </c>
      <c r="B199" t="s">
        <v>1790</v>
      </c>
      <c r="C199" t="s">
        <v>1803</v>
      </c>
      <c r="D199" t="s">
        <v>1804</v>
      </c>
    </row>
    <row r="200" spans="1:4">
      <c r="A200" s="1060">
        <v>199</v>
      </c>
      <c r="B200" t="s">
        <v>1790</v>
      </c>
      <c r="C200" t="s">
        <v>1618</v>
      </c>
      <c r="D200" t="s">
        <v>1805</v>
      </c>
    </row>
    <row r="201" spans="1:4">
      <c r="A201" s="1060">
        <v>200</v>
      </c>
      <c r="B201" t="s">
        <v>1790</v>
      </c>
      <c r="C201" t="s">
        <v>1790</v>
      </c>
      <c r="D201" t="s">
        <v>1791</v>
      </c>
    </row>
    <row r="202" spans="1:4">
      <c r="A202" s="1060">
        <v>201</v>
      </c>
      <c r="B202" t="s">
        <v>1790</v>
      </c>
      <c r="C202" t="s">
        <v>1806</v>
      </c>
      <c r="D202" t="s">
        <v>1807</v>
      </c>
    </row>
    <row r="203" spans="1:4">
      <c r="A203" s="1060">
        <v>202</v>
      </c>
      <c r="B203" t="s">
        <v>1790</v>
      </c>
      <c r="C203" t="s">
        <v>1808</v>
      </c>
      <c r="D203" t="s">
        <v>1809</v>
      </c>
    </row>
    <row r="204" spans="1:4">
      <c r="A204" s="1060">
        <v>203</v>
      </c>
      <c r="B204" t="s">
        <v>1790</v>
      </c>
      <c r="C204" t="s">
        <v>1810</v>
      </c>
      <c r="D204" t="s">
        <v>1811</v>
      </c>
    </row>
    <row r="205" spans="1:4">
      <c r="A205" s="1060">
        <v>204</v>
      </c>
      <c r="B205" t="s">
        <v>1790</v>
      </c>
      <c r="C205" t="s">
        <v>1812</v>
      </c>
      <c r="D205" t="s">
        <v>1813</v>
      </c>
    </row>
    <row r="206" spans="1:4">
      <c r="A206" s="1060">
        <v>205</v>
      </c>
      <c r="B206" t="s">
        <v>1790</v>
      </c>
      <c r="C206" t="s">
        <v>1814</v>
      </c>
      <c r="D206" t="s">
        <v>1815</v>
      </c>
    </row>
    <row r="207" spans="1:4">
      <c r="A207" s="1060">
        <v>206</v>
      </c>
      <c r="B207" t="s">
        <v>1790</v>
      </c>
      <c r="C207" t="s">
        <v>1816</v>
      </c>
      <c r="D207" t="s">
        <v>1817</v>
      </c>
    </row>
    <row r="208" spans="1:4">
      <c r="A208" s="1060">
        <v>207</v>
      </c>
      <c r="B208" t="s">
        <v>1790</v>
      </c>
      <c r="C208" t="s">
        <v>1818</v>
      </c>
      <c r="D208" t="s">
        <v>1819</v>
      </c>
    </row>
    <row r="209" spans="1:4">
      <c r="A209" s="1060">
        <v>208</v>
      </c>
      <c r="B209" t="s">
        <v>1820</v>
      </c>
      <c r="C209" t="s">
        <v>1822</v>
      </c>
      <c r="D209" t="s">
        <v>1823</v>
      </c>
    </row>
    <row r="210" spans="1:4">
      <c r="A210" s="1060">
        <v>209</v>
      </c>
      <c r="B210" t="s">
        <v>1820</v>
      </c>
      <c r="C210" t="s">
        <v>1820</v>
      </c>
      <c r="D210" t="s">
        <v>1821</v>
      </c>
    </row>
    <row r="211" spans="1:4">
      <c r="A211" s="1060">
        <v>210</v>
      </c>
      <c r="B211" t="s">
        <v>1820</v>
      </c>
      <c r="C211" t="s">
        <v>1824</v>
      </c>
      <c r="D211" t="s">
        <v>1825</v>
      </c>
    </row>
    <row r="212" spans="1:4">
      <c r="A212" s="1060">
        <v>211</v>
      </c>
      <c r="B212" t="s">
        <v>1820</v>
      </c>
      <c r="C212" t="s">
        <v>1826</v>
      </c>
      <c r="D212" t="s">
        <v>1827</v>
      </c>
    </row>
    <row r="213" spans="1:4">
      <c r="A213" s="1060">
        <v>212</v>
      </c>
      <c r="B213" t="s">
        <v>1828</v>
      </c>
      <c r="C213" t="s">
        <v>1830</v>
      </c>
      <c r="D213" t="s">
        <v>1831</v>
      </c>
    </row>
    <row r="214" spans="1:4">
      <c r="A214" s="1060">
        <v>213</v>
      </c>
      <c r="B214" t="s">
        <v>1828</v>
      </c>
      <c r="C214" t="s">
        <v>1832</v>
      </c>
      <c r="D214" t="s">
        <v>1833</v>
      </c>
    </row>
    <row r="215" spans="1:4">
      <c r="A215" s="1060">
        <v>214</v>
      </c>
      <c r="B215" t="s">
        <v>1828</v>
      </c>
      <c r="C215" t="s">
        <v>1834</v>
      </c>
      <c r="D215" t="s">
        <v>1835</v>
      </c>
    </row>
    <row r="216" spans="1:4">
      <c r="A216" s="1060">
        <v>215</v>
      </c>
      <c r="B216" t="s">
        <v>1828</v>
      </c>
      <c r="C216" t="s">
        <v>1836</v>
      </c>
      <c r="D216" t="s">
        <v>1837</v>
      </c>
    </row>
    <row r="217" spans="1:4">
      <c r="A217" s="1060">
        <v>216</v>
      </c>
      <c r="B217" t="s">
        <v>1828</v>
      </c>
      <c r="C217" t="s">
        <v>1838</v>
      </c>
      <c r="D217" t="s">
        <v>1839</v>
      </c>
    </row>
    <row r="218" spans="1:4">
      <c r="A218" s="1060">
        <v>217</v>
      </c>
      <c r="B218" t="s">
        <v>1828</v>
      </c>
      <c r="C218" t="s">
        <v>1828</v>
      </c>
      <c r="D218" t="s">
        <v>1829</v>
      </c>
    </row>
    <row r="219" spans="1:4">
      <c r="A219" s="1060">
        <v>218</v>
      </c>
      <c r="B219" t="s">
        <v>1828</v>
      </c>
      <c r="C219" t="s">
        <v>1840</v>
      </c>
      <c r="D219" t="s">
        <v>1841</v>
      </c>
    </row>
    <row r="220" spans="1:4">
      <c r="A220" s="1060">
        <v>219</v>
      </c>
      <c r="B220" t="s">
        <v>1828</v>
      </c>
      <c r="C220" t="s">
        <v>1842</v>
      </c>
      <c r="D220" t="s">
        <v>1843</v>
      </c>
    </row>
    <row r="221" spans="1:4">
      <c r="A221" s="1060">
        <v>220</v>
      </c>
      <c r="B221" t="s">
        <v>1828</v>
      </c>
      <c r="C221" t="s">
        <v>1844</v>
      </c>
      <c r="D221" t="s">
        <v>1845</v>
      </c>
    </row>
    <row r="222" spans="1:4">
      <c r="A222" s="1060">
        <v>221</v>
      </c>
      <c r="B222" t="s">
        <v>1828</v>
      </c>
      <c r="C222" t="s">
        <v>1846</v>
      </c>
      <c r="D222" t="s">
        <v>1847</v>
      </c>
    </row>
    <row r="223" spans="1:4">
      <c r="A223" s="1060">
        <v>222</v>
      </c>
      <c r="B223" t="s">
        <v>1848</v>
      </c>
      <c r="C223" t="s">
        <v>1850</v>
      </c>
      <c r="D223" t="s">
        <v>1851</v>
      </c>
    </row>
    <row r="224" spans="1:4">
      <c r="A224" s="1060">
        <v>223</v>
      </c>
      <c r="B224" t="s">
        <v>1848</v>
      </c>
      <c r="C224" t="s">
        <v>1852</v>
      </c>
      <c r="D224" t="s">
        <v>1853</v>
      </c>
    </row>
    <row r="225" spans="1:4">
      <c r="A225" s="1060">
        <v>224</v>
      </c>
      <c r="B225" t="s">
        <v>1848</v>
      </c>
      <c r="C225" t="s">
        <v>1854</v>
      </c>
      <c r="D225" t="s">
        <v>1855</v>
      </c>
    </row>
    <row r="226" spans="1:4">
      <c r="A226" s="1060">
        <v>225</v>
      </c>
      <c r="B226" t="s">
        <v>1848</v>
      </c>
      <c r="C226" t="s">
        <v>1856</v>
      </c>
      <c r="D226" t="s">
        <v>1857</v>
      </c>
    </row>
    <row r="227" spans="1:4">
      <c r="A227" s="1060">
        <v>226</v>
      </c>
      <c r="B227" t="s">
        <v>1848</v>
      </c>
      <c r="C227" t="s">
        <v>1858</v>
      </c>
      <c r="D227" t="s">
        <v>1859</v>
      </c>
    </row>
    <row r="228" spans="1:4">
      <c r="A228" s="1060">
        <v>227</v>
      </c>
      <c r="B228" t="s">
        <v>1848</v>
      </c>
      <c r="C228" t="s">
        <v>1848</v>
      </c>
      <c r="D228" t="s">
        <v>1849</v>
      </c>
    </row>
    <row r="229" spans="1:4">
      <c r="A229" s="1060">
        <v>228</v>
      </c>
      <c r="B229" t="s">
        <v>1848</v>
      </c>
      <c r="C229" t="s">
        <v>1860</v>
      </c>
      <c r="D229" t="s">
        <v>1861</v>
      </c>
    </row>
    <row r="230" spans="1:4">
      <c r="A230" s="1060">
        <v>229</v>
      </c>
      <c r="B230" t="s">
        <v>1848</v>
      </c>
      <c r="C230" t="s">
        <v>1862</v>
      </c>
      <c r="D230" t="s">
        <v>1863</v>
      </c>
    </row>
    <row r="231" spans="1:4">
      <c r="A231" s="1060">
        <v>230</v>
      </c>
      <c r="B231" t="s">
        <v>1848</v>
      </c>
      <c r="C231" t="s">
        <v>1864</v>
      </c>
      <c r="D231" t="s">
        <v>1865</v>
      </c>
    </row>
    <row r="232" spans="1:4">
      <c r="A232" s="1060">
        <v>231</v>
      </c>
      <c r="B232" t="s">
        <v>1866</v>
      </c>
      <c r="C232" t="s">
        <v>1868</v>
      </c>
      <c r="D232" t="s">
        <v>1869</v>
      </c>
    </row>
    <row r="233" spans="1:4">
      <c r="A233" s="1060">
        <v>232</v>
      </c>
      <c r="B233" t="s">
        <v>1866</v>
      </c>
      <c r="C233" t="s">
        <v>1870</v>
      </c>
      <c r="D233" t="s">
        <v>1871</v>
      </c>
    </row>
    <row r="234" spans="1:4">
      <c r="A234" s="1060">
        <v>233</v>
      </c>
      <c r="B234" t="s">
        <v>1866</v>
      </c>
      <c r="C234" t="s">
        <v>1872</v>
      </c>
      <c r="D234" t="s">
        <v>1873</v>
      </c>
    </row>
    <row r="235" spans="1:4">
      <c r="A235" s="1060">
        <v>234</v>
      </c>
      <c r="B235" t="s">
        <v>1866</v>
      </c>
      <c r="C235" t="s">
        <v>1874</v>
      </c>
      <c r="D235" t="s">
        <v>1875</v>
      </c>
    </row>
    <row r="236" spans="1:4">
      <c r="A236" s="1060">
        <v>235</v>
      </c>
      <c r="B236" t="s">
        <v>1866</v>
      </c>
      <c r="C236" t="s">
        <v>1876</v>
      </c>
      <c r="D236" t="s">
        <v>1877</v>
      </c>
    </row>
    <row r="237" spans="1:4">
      <c r="A237" s="1060">
        <v>236</v>
      </c>
      <c r="B237" t="s">
        <v>1866</v>
      </c>
      <c r="C237" t="s">
        <v>1878</v>
      </c>
      <c r="D237" t="s">
        <v>1879</v>
      </c>
    </row>
    <row r="238" spans="1:4">
      <c r="A238" s="1060">
        <v>237</v>
      </c>
      <c r="B238" t="s">
        <v>1866</v>
      </c>
      <c r="C238" t="s">
        <v>1866</v>
      </c>
      <c r="D238" t="s">
        <v>1867</v>
      </c>
    </row>
    <row r="239" spans="1:4">
      <c r="A239" s="1060">
        <v>238</v>
      </c>
      <c r="B239" t="s">
        <v>1866</v>
      </c>
      <c r="C239" t="s">
        <v>1880</v>
      </c>
      <c r="D239" t="s">
        <v>1881</v>
      </c>
    </row>
    <row r="240" spans="1:4">
      <c r="A240" s="1060">
        <v>239</v>
      </c>
      <c r="B240" t="s">
        <v>1866</v>
      </c>
      <c r="C240" t="s">
        <v>1882</v>
      </c>
      <c r="D240" t="s">
        <v>1883</v>
      </c>
    </row>
    <row r="241" spans="1:4">
      <c r="A241" s="1060">
        <v>240</v>
      </c>
      <c r="B241" t="s">
        <v>1866</v>
      </c>
      <c r="C241" t="s">
        <v>1766</v>
      </c>
      <c r="D241" t="s">
        <v>1884</v>
      </c>
    </row>
    <row r="242" spans="1:4">
      <c r="A242" s="1060">
        <v>241</v>
      </c>
      <c r="B242" t="s">
        <v>1866</v>
      </c>
      <c r="C242" t="s">
        <v>1885</v>
      </c>
      <c r="D242" t="s">
        <v>1886</v>
      </c>
    </row>
    <row r="243" spans="1:4">
      <c r="A243" s="1060">
        <v>242</v>
      </c>
      <c r="B243" t="s">
        <v>1866</v>
      </c>
      <c r="C243" t="s">
        <v>1887</v>
      </c>
      <c r="D243" t="s">
        <v>1888</v>
      </c>
    </row>
    <row r="244" spans="1:4">
      <c r="A244" s="1060">
        <v>243</v>
      </c>
      <c r="B244" t="s">
        <v>1866</v>
      </c>
      <c r="C244" t="s">
        <v>1889</v>
      </c>
      <c r="D244" t="s">
        <v>1890</v>
      </c>
    </row>
    <row r="245" spans="1:4">
      <c r="A245" s="1060">
        <v>244</v>
      </c>
      <c r="B245" t="s">
        <v>1866</v>
      </c>
      <c r="C245" t="s">
        <v>1891</v>
      </c>
      <c r="D245" t="s">
        <v>1892</v>
      </c>
    </row>
    <row r="246" spans="1:4">
      <c r="A246" s="1060">
        <v>245</v>
      </c>
      <c r="B246" t="s">
        <v>1893</v>
      </c>
      <c r="C246" t="s">
        <v>1895</v>
      </c>
      <c r="D246" t="s">
        <v>1896</v>
      </c>
    </row>
    <row r="247" spans="1:4">
      <c r="A247" s="1060">
        <v>246</v>
      </c>
      <c r="B247" t="s">
        <v>1893</v>
      </c>
      <c r="C247" t="s">
        <v>1897</v>
      </c>
      <c r="D247" t="s">
        <v>1898</v>
      </c>
    </row>
    <row r="248" spans="1:4">
      <c r="A248" s="1060">
        <v>247</v>
      </c>
      <c r="B248" t="s">
        <v>1893</v>
      </c>
      <c r="C248" t="s">
        <v>1893</v>
      </c>
      <c r="D248" t="s">
        <v>1894</v>
      </c>
    </row>
    <row r="249" spans="1:4">
      <c r="A249" s="1060">
        <v>248</v>
      </c>
      <c r="B249" t="s">
        <v>1893</v>
      </c>
      <c r="C249" t="s">
        <v>1899</v>
      </c>
      <c r="D249" t="s">
        <v>1900</v>
      </c>
    </row>
    <row r="250" spans="1:4">
      <c r="A250" s="1060">
        <v>249</v>
      </c>
      <c r="B250" t="s">
        <v>1893</v>
      </c>
      <c r="C250" t="s">
        <v>1901</v>
      </c>
      <c r="D250" t="s">
        <v>1902</v>
      </c>
    </row>
    <row r="251" spans="1:4">
      <c r="A251" s="1060">
        <v>250</v>
      </c>
      <c r="B251" t="s">
        <v>1893</v>
      </c>
      <c r="C251" t="s">
        <v>1903</v>
      </c>
      <c r="D251" t="s">
        <v>1904</v>
      </c>
    </row>
    <row r="252" spans="1:4">
      <c r="A252" s="1060">
        <v>251</v>
      </c>
      <c r="B252" t="s">
        <v>1893</v>
      </c>
      <c r="C252" t="s">
        <v>1905</v>
      </c>
      <c r="D252" t="s">
        <v>1906</v>
      </c>
    </row>
    <row r="253" spans="1:4">
      <c r="A253" s="1060">
        <v>252</v>
      </c>
      <c r="B253" t="s">
        <v>1893</v>
      </c>
      <c r="C253" t="s">
        <v>1907</v>
      </c>
      <c r="D253" t="s">
        <v>1908</v>
      </c>
    </row>
    <row r="254" spans="1:4">
      <c r="A254" s="1060">
        <v>253</v>
      </c>
      <c r="B254" t="s">
        <v>1909</v>
      </c>
      <c r="C254" t="s">
        <v>1911</v>
      </c>
      <c r="D254" t="s">
        <v>1912</v>
      </c>
    </row>
    <row r="255" spans="1:4">
      <c r="A255" s="1060">
        <v>254</v>
      </c>
      <c r="B255" t="s">
        <v>1909</v>
      </c>
      <c r="C255" t="s">
        <v>1913</v>
      </c>
      <c r="D255" t="s">
        <v>1914</v>
      </c>
    </row>
    <row r="256" spans="1:4">
      <c r="A256" s="1060">
        <v>255</v>
      </c>
      <c r="B256" t="s">
        <v>1909</v>
      </c>
      <c r="C256" t="s">
        <v>1915</v>
      </c>
      <c r="D256" t="s">
        <v>1916</v>
      </c>
    </row>
    <row r="257" spans="1:4">
      <c r="A257" s="1060">
        <v>256</v>
      </c>
      <c r="B257" t="s">
        <v>1909</v>
      </c>
      <c r="C257" t="s">
        <v>1917</v>
      </c>
      <c r="D257" t="s">
        <v>1918</v>
      </c>
    </row>
    <row r="258" spans="1:4">
      <c r="A258" s="1060">
        <v>257</v>
      </c>
      <c r="B258" t="s">
        <v>1909</v>
      </c>
      <c r="C258" t="s">
        <v>1919</v>
      </c>
      <c r="D258" t="s">
        <v>1920</v>
      </c>
    </row>
    <row r="259" spans="1:4">
      <c r="A259" s="1060">
        <v>258</v>
      </c>
      <c r="B259" t="s">
        <v>1909</v>
      </c>
      <c r="C259" t="s">
        <v>1921</v>
      </c>
      <c r="D259" t="s">
        <v>1922</v>
      </c>
    </row>
    <row r="260" spans="1:4">
      <c r="A260" s="1060">
        <v>259</v>
      </c>
      <c r="B260" t="s">
        <v>1909</v>
      </c>
      <c r="C260" t="s">
        <v>1909</v>
      </c>
      <c r="D260" t="s">
        <v>1910</v>
      </c>
    </row>
    <row r="261" spans="1:4">
      <c r="A261" s="1060">
        <v>260</v>
      </c>
      <c r="B261" t="s">
        <v>1909</v>
      </c>
      <c r="C261" t="s">
        <v>1923</v>
      </c>
      <c r="D261" t="s">
        <v>1924</v>
      </c>
    </row>
    <row r="262" spans="1:4">
      <c r="A262" s="1060">
        <v>261</v>
      </c>
      <c r="B262" t="s">
        <v>1909</v>
      </c>
      <c r="C262" t="s">
        <v>1925</v>
      </c>
      <c r="D262" t="s">
        <v>1926</v>
      </c>
    </row>
    <row r="263" spans="1:4">
      <c r="A263" s="1060">
        <v>262</v>
      </c>
      <c r="B263" t="s">
        <v>1909</v>
      </c>
      <c r="C263" t="s">
        <v>1927</v>
      </c>
      <c r="D263" t="s">
        <v>1928</v>
      </c>
    </row>
    <row r="264" spans="1:4">
      <c r="A264" s="1060">
        <v>263</v>
      </c>
      <c r="B264" t="s">
        <v>1929</v>
      </c>
      <c r="C264" t="s">
        <v>1931</v>
      </c>
      <c r="D264" t="s">
        <v>1932</v>
      </c>
    </row>
    <row r="265" spans="1:4">
      <c r="A265" s="1060">
        <v>264</v>
      </c>
      <c r="B265" t="s">
        <v>1929</v>
      </c>
      <c r="C265" t="s">
        <v>1715</v>
      </c>
      <c r="D265" t="s">
        <v>1933</v>
      </c>
    </row>
    <row r="266" spans="1:4">
      <c r="A266" s="1060">
        <v>265</v>
      </c>
      <c r="B266" t="s">
        <v>1929</v>
      </c>
      <c r="C266" t="s">
        <v>1934</v>
      </c>
      <c r="D266" t="s">
        <v>1935</v>
      </c>
    </row>
    <row r="267" spans="1:4">
      <c r="A267" s="1060">
        <v>266</v>
      </c>
      <c r="B267" t="s">
        <v>1929</v>
      </c>
      <c r="C267" t="s">
        <v>1936</v>
      </c>
      <c r="D267" t="s">
        <v>1937</v>
      </c>
    </row>
    <row r="268" spans="1:4">
      <c r="A268" s="1060">
        <v>267</v>
      </c>
      <c r="B268" t="s">
        <v>1929</v>
      </c>
      <c r="C268" t="s">
        <v>1929</v>
      </c>
      <c r="D268" t="s">
        <v>1930</v>
      </c>
    </row>
    <row r="269" spans="1:4">
      <c r="A269" s="1060">
        <v>268</v>
      </c>
      <c r="B269" t="s">
        <v>1929</v>
      </c>
      <c r="C269" t="s">
        <v>1938</v>
      </c>
      <c r="D269" t="s">
        <v>1939</v>
      </c>
    </row>
    <row r="270" spans="1:4">
      <c r="A270" s="1060">
        <v>269</v>
      </c>
      <c r="B270" t="s">
        <v>1929</v>
      </c>
      <c r="C270" t="s">
        <v>1940</v>
      </c>
      <c r="D270" t="s">
        <v>1941</v>
      </c>
    </row>
    <row r="271" spans="1:4">
      <c r="A271" s="1060">
        <v>270</v>
      </c>
      <c r="B271" t="s">
        <v>1929</v>
      </c>
      <c r="C271" t="s">
        <v>1942</v>
      </c>
      <c r="D271" t="s">
        <v>1943</v>
      </c>
    </row>
    <row r="272" spans="1:4">
      <c r="A272" s="1060">
        <v>271</v>
      </c>
      <c r="B272" t="s">
        <v>1944</v>
      </c>
      <c r="C272" t="s">
        <v>1946</v>
      </c>
      <c r="D272" t="s">
        <v>1947</v>
      </c>
    </row>
    <row r="273" spans="1:4">
      <c r="A273" s="1060">
        <v>272</v>
      </c>
      <c r="B273" t="s">
        <v>1944</v>
      </c>
      <c r="C273" t="s">
        <v>1948</v>
      </c>
      <c r="D273" t="s">
        <v>1949</v>
      </c>
    </row>
    <row r="274" spans="1:4">
      <c r="A274" s="1060">
        <v>273</v>
      </c>
      <c r="B274" t="s">
        <v>1944</v>
      </c>
      <c r="C274" t="s">
        <v>1950</v>
      </c>
      <c r="D274" t="s">
        <v>1951</v>
      </c>
    </row>
    <row r="275" spans="1:4">
      <c r="A275" s="1060">
        <v>274</v>
      </c>
      <c r="B275" t="s">
        <v>1944</v>
      </c>
      <c r="C275" t="s">
        <v>1952</v>
      </c>
      <c r="D275" t="s">
        <v>1953</v>
      </c>
    </row>
    <row r="276" spans="1:4">
      <c r="A276" s="1060">
        <v>275</v>
      </c>
      <c r="B276" t="s">
        <v>1944</v>
      </c>
      <c r="C276" t="s">
        <v>1954</v>
      </c>
      <c r="D276" t="s">
        <v>1955</v>
      </c>
    </row>
    <row r="277" spans="1:4">
      <c r="A277" s="1060">
        <v>276</v>
      </c>
      <c r="B277" t="s">
        <v>1944</v>
      </c>
      <c r="C277" t="s">
        <v>1956</v>
      </c>
      <c r="D277" t="s">
        <v>1957</v>
      </c>
    </row>
    <row r="278" spans="1:4">
      <c r="A278" s="1060">
        <v>277</v>
      </c>
      <c r="B278" t="s">
        <v>1944</v>
      </c>
      <c r="C278" t="s">
        <v>1944</v>
      </c>
      <c r="D278" t="s">
        <v>1945</v>
      </c>
    </row>
    <row r="279" spans="1:4">
      <c r="A279" s="1060">
        <v>278</v>
      </c>
      <c r="B279" t="s">
        <v>1944</v>
      </c>
      <c r="C279" t="s">
        <v>1784</v>
      </c>
      <c r="D279" t="s">
        <v>1958</v>
      </c>
    </row>
    <row r="280" spans="1:4">
      <c r="A280" s="1060">
        <v>279</v>
      </c>
      <c r="B280" t="s">
        <v>1944</v>
      </c>
      <c r="C280" t="s">
        <v>1959</v>
      </c>
      <c r="D280" t="s">
        <v>1960</v>
      </c>
    </row>
    <row r="281" spans="1:4">
      <c r="A281" s="1060">
        <v>280</v>
      </c>
      <c r="B281" t="s">
        <v>1944</v>
      </c>
      <c r="C281" t="s">
        <v>1961</v>
      </c>
      <c r="D281" t="s">
        <v>1962</v>
      </c>
    </row>
    <row r="282" spans="1:4">
      <c r="A282" s="1060">
        <v>281</v>
      </c>
      <c r="B282" t="s">
        <v>1944</v>
      </c>
      <c r="C282" t="s">
        <v>1963</v>
      </c>
      <c r="D282" t="s">
        <v>1964</v>
      </c>
    </row>
    <row r="283" spans="1:4">
      <c r="A283" s="1060">
        <v>282</v>
      </c>
      <c r="B283" t="s">
        <v>1944</v>
      </c>
      <c r="C283" t="s">
        <v>1965</v>
      </c>
      <c r="D283" t="s">
        <v>1966</v>
      </c>
    </row>
    <row r="284" spans="1:4">
      <c r="A284" s="1060">
        <v>283</v>
      </c>
      <c r="B284" t="s">
        <v>1944</v>
      </c>
      <c r="C284" t="s">
        <v>1967</v>
      </c>
      <c r="D284" t="s">
        <v>1968</v>
      </c>
    </row>
    <row r="285" spans="1:4">
      <c r="A285" s="1060">
        <v>284</v>
      </c>
      <c r="B285" t="s">
        <v>1944</v>
      </c>
      <c r="C285" t="s">
        <v>1969</v>
      </c>
      <c r="D285" t="s">
        <v>1970</v>
      </c>
    </row>
    <row r="286" spans="1:4">
      <c r="A286" s="1060">
        <v>285</v>
      </c>
      <c r="B286" t="s">
        <v>1944</v>
      </c>
      <c r="C286" t="s">
        <v>1971</v>
      </c>
      <c r="D286" t="s">
        <v>1972</v>
      </c>
    </row>
    <row r="287" spans="1:4">
      <c r="A287" s="1060">
        <v>286</v>
      </c>
      <c r="B287" t="s">
        <v>1944</v>
      </c>
      <c r="C287" t="s">
        <v>1973</v>
      </c>
      <c r="D287" t="s">
        <v>1974</v>
      </c>
    </row>
    <row r="288" spans="1:4">
      <c r="A288" s="1060">
        <v>287</v>
      </c>
      <c r="B288" t="s">
        <v>1944</v>
      </c>
      <c r="C288" t="s">
        <v>1975</v>
      </c>
      <c r="D288" t="s">
        <v>1976</v>
      </c>
    </row>
    <row r="289" spans="1:4">
      <c r="A289" s="1060">
        <v>288</v>
      </c>
      <c r="B289" t="s">
        <v>1944</v>
      </c>
      <c r="C289" t="s">
        <v>1977</v>
      </c>
      <c r="D289" t="s">
        <v>1978</v>
      </c>
    </row>
    <row r="290" spans="1:4">
      <c r="A290" s="1060">
        <v>289</v>
      </c>
      <c r="B290" t="s">
        <v>1944</v>
      </c>
      <c r="C290" t="s">
        <v>1979</v>
      </c>
      <c r="D290" t="s">
        <v>1980</v>
      </c>
    </row>
    <row r="291" spans="1:4">
      <c r="A291" s="1060">
        <v>290</v>
      </c>
      <c r="B291" t="s">
        <v>1981</v>
      </c>
      <c r="C291" t="s">
        <v>1419</v>
      </c>
      <c r="D291" t="s">
        <v>1983</v>
      </c>
    </row>
    <row r="292" spans="1:4">
      <c r="A292" s="1060">
        <v>291</v>
      </c>
      <c r="B292" t="s">
        <v>1981</v>
      </c>
      <c r="C292" t="s">
        <v>1850</v>
      </c>
      <c r="D292" t="s">
        <v>1984</v>
      </c>
    </row>
    <row r="293" spans="1:4">
      <c r="A293" s="1060">
        <v>292</v>
      </c>
      <c r="B293" t="s">
        <v>1981</v>
      </c>
      <c r="C293" t="s">
        <v>1985</v>
      </c>
      <c r="D293" t="s">
        <v>1986</v>
      </c>
    </row>
    <row r="294" spans="1:4">
      <c r="A294" s="1060">
        <v>293</v>
      </c>
      <c r="B294" t="s">
        <v>1981</v>
      </c>
      <c r="C294" t="s">
        <v>1987</v>
      </c>
      <c r="D294" t="s">
        <v>1988</v>
      </c>
    </row>
    <row r="295" spans="1:4">
      <c r="A295" s="1060">
        <v>294</v>
      </c>
      <c r="B295" t="s">
        <v>1981</v>
      </c>
      <c r="C295" t="s">
        <v>1989</v>
      </c>
      <c r="D295" t="s">
        <v>1990</v>
      </c>
    </row>
    <row r="296" spans="1:4">
      <c r="A296" s="1060">
        <v>295</v>
      </c>
      <c r="B296" t="s">
        <v>1981</v>
      </c>
      <c r="C296" t="s">
        <v>1981</v>
      </c>
      <c r="D296" t="s">
        <v>1982</v>
      </c>
    </row>
    <row r="297" spans="1:4">
      <c r="A297" s="1060">
        <v>296</v>
      </c>
      <c r="B297" t="s">
        <v>1981</v>
      </c>
      <c r="C297" t="s">
        <v>1991</v>
      </c>
      <c r="D297" t="s">
        <v>1992</v>
      </c>
    </row>
    <row r="298" spans="1:4">
      <c r="A298" s="1060">
        <v>297</v>
      </c>
      <c r="B298" t="s">
        <v>1981</v>
      </c>
      <c r="C298" t="s">
        <v>1993</v>
      </c>
      <c r="D298" t="s">
        <v>1994</v>
      </c>
    </row>
    <row r="299" spans="1:4">
      <c r="A299" s="1060">
        <v>298</v>
      </c>
      <c r="B299" t="s">
        <v>1995</v>
      </c>
      <c r="C299" t="s">
        <v>1850</v>
      </c>
      <c r="D299" t="s">
        <v>1997</v>
      </c>
    </row>
    <row r="300" spans="1:4">
      <c r="A300" s="1060">
        <v>299</v>
      </c>
      <c r="B300" t="s">
        <v>1995</v>
      </c>
      <c r="C300" t="s">
        <v>1998</v>
      </c>
      <c r="D300" t="s">
        <v>1999</v>
      </c>
    </row>
    <row r="301" spans="1:4">
      <c r="A301" s="1060">
        <v>300</v>
      </c>
      <c r="B301" t="s">
        <v>1995</v>
      </c>
      <c r="C301" t="s">
        <v>2000</v>
      </c>
      <c r="D301" t="s">
        <v>2001</v>
      </c>
    </row>
    <row r="302" spans="1:4">
      <c r="A302" s="1060">
        <v>301</v>
      </c>
      <c r="B302" t="s">
        <v>1995</v>
      </c>
      <c r="C302" t="s">
        <v>2002</v>
      </c>
      <c r="D302" t="s">
        <v>2003</v>
      </c>
    </row>
    <row r="303" spans="1:4">
      <c r="A303" s="1060">
        <v>302</v>
      </c>
      <c r="B303" t="s">
        <v>1995</v>
      </c>
      <c r="C303" t="s">
        <v>2004</v>
      </c>
      <c r="D303" t="s">
        <v>2005</v>
      </c>
    </row>
    <row r="304" spans="1:4">
      <c r="A304" s="1060">
        <v>303</v>
      </c>
      <c r="B304" t="s">
        <v>1995</v>
      </c>
      <c r="C304" t="s">
        <v>2006</v>
      </c>
      <c r="D304" t="s">
        <v>2007</v>
      </c>
    </row>
    <row r="305" spans="1:4">
      <c r="A305" s="1060">
        <v>304</v>
      </c>
      <c r="B305" t="s">
        <v>1995</v>
      </c>
      <c r="C305" t="s">
        <v>1531</v>
      </c>
      <c r="D305" t="s">
        <v>2008</v>
      </c>
    </row>
    <row r="306" spans="1:4">
      <c r="A306" s="1060">
        <v>305</v>
      </c>
      <c r="B306" t="s">
        <v>1995</v>
      </c>
      <c r="C306" t="s">
        <v>2009</v>
      </c>
      <c r="D306" t="s">
        <v>2010</v>
      </c>
    </row>
    <row r="307" spans="1:4">
      <c r="A307" s="1060">
        <v>306</v>
      </c>
      <c r="B307" t="s">
        <v>1995</v>
      </c>
      <c r="C307" t="s">
        <v>2011</v>
      </c>
      <c r="D307" t="s">
        <v>2012</v>
      </c>
    </row>
    <row r="308" spans="1:4">
      <c r="A308" s="1060">
        <v>307</v>
      </c>
      <c r="B308" t="s">
        <v>1995</v>
      </c>
      <c r="C308" t="s">
        <v>2013</v>
      </c>
      <c r="D308" t="s">
        <v>2014</v>
      </c>
    </row>
    <row r="309" spans="1:4">
      <c r="A309" s="1060">
        <v>308</v>
      </c>
      <c r="B309" t="s">
        <v>1995</v>
      </c>
      <c r="C309" t="s">
        <v>2015</v>
      </c>
      <c r="D309" t="s">
        <v>2016</v>
      </c>
    </row>
    <row r="310" spans="1:4">
      <c r="A310" s="1060">
        <v>309</v>
      </c>
      <c r="B310" t="s">
        <v>1995</v>
      </c>
      <c r="C310" t="s">
        <v>1995</v>
      </c>
      <c r="D310" t="s">
        <v>1996</v>
      </c>
    </row>
    <row r="311" spans="1:4">
      <c r="A311" s="1060">
        <v>310</v>
      </c>
      <c r="B311" t="s">
        <v>1995</v>
      </c>
      <c r="C311" t="s">
        <v>2017</v>
      </c>
      <c r="D311" t="s">
        <v>2018</v>
      </c>
    </row>
    <row r="312" spans="1:4">
      <c r="A312" s="1060">
        <v>311</v>
      </c>
      <c r="B312" t="s">
        <v>2019</v>
      </c>
      <c r="C312" t="s">
        <v>2021</v>
      </c>
      <c r="D312" t="s">
        <v>2022</v>
      </c>
    </row>
    <row r="313" spans="1:4">
      <c r="A313" s="1060">
        <v>312</v>
      </c>
      <c r="B313" t="s">
        <v>2019</v>
      </c>
      <c r="C313" t="s">
        <v>1674</v>
      </c>
      <c r="D313" t="s">
        <v>2023</v>
      </c>
    </row>
    <row r="314" spans="1:4">
      <c r="A314" s="1060">
        <v>313</v>
      </c>
      <c r="B314" t="s">
        <v>2019</v>
      </c>
      <c r="C314" t="s">
        <v>2024</v>
      </c>
      <c r="D314" t="s">
        <v>2025</v>
      </c>
    </row>
    <row r="315" spans="1:4">
      <c r="A315" s="1060">
        <v>314</v>
      </c>
      <c r="B315" t="s">
        <v>2019</v>
      </c>
      <c r="C315" t="s">
        <v>1697</v>
      </c>
      <c r="D315" t="s">
        <v>2026</v>
      </c>
    </row>
    <row r="316" spans="1:4">
      <c r="A316" s="1060">
        <v>315</v>
      </c>
      <c r="B316" t="s">
        <v>2019</v>
      </c>
      <c r="C316" t="s">
        <v>1680</v>
      </c>
      <c r="D316" t="s">
        <v>2027</v>
      </c>
    </row>
    <row r="317" spans="1:4">
      <c r="A317" s="1060">
        <v>316</v>
      </c>
      <c r="B317" t="s">
        <v>2019</v>
      </c>
      <c r="C317" t="s">
        <v>2028</v>
      </c>
      <c r="D317" t="s">
        <v>2029</v>
      </c>
    </row>
    <row r="318" spans="1:4">
      <c r="A318" s="1060">
        <v>317</v>
      </c>
      <c r="B318" t="s">
        <v>2019</v>
      </c>
      <c r="C318" t="s">
        <v>2030</v>
      </c>
      <c r="D318" t="s">
        <v>2031</v>
      </c>
    </row>
    <row r="319" spans="1:4">
      <c r="A319" s="1060">
        <v>318</v>
      </c>
      <c r="B319" t="s">
        <v>2019</v>
      </c>
      <c r="C319" t="s">
        <v>2032</v>
      </c>
      <c r="D319" t="s">
        <v>2033</v>
      </c>
    </row>
    <row r="320" spans="1:4">
      <c r="A320" s="1060">
        <v>319</v>
      </c>
      <c r="B320" t="s">
        <v>2019</v>
      </c>
      <c r="C320" t="s">
        <v>2019</v>
      </c>
      <c r="D320" t="s">
        <v>2020</v>
      </c>
    </row>
    <row r="321" spans="1:4">
      <c r="A321" s="1060">
        <v>320</v>
      </c>
      <c r="B321" t="s">
        <v>2019</v>
      </c>
      <c r="C321" t="s">
        <v>1903</v>
      </c>
      <c r="D321" t="s">
        <v>2034</v>
      </c>
    </row>
    <row r="322" spans="1:4">
      <c r="A322" s="1060">
        <v>321</v>
      </c>
      <c r="B322" t="s">
        <v>2019</v>
      </c>
      <c r="C322" t="s">
        <v>2035</v>
      </c>
      <c r="D322" t="s">
        <v>2036</v>
      </c>
    </row>
    <row r="323" spans="1:4">
      <c r="A323" s="1060">
        <v>322</v>
      </c>
      <c r="B323" t="s">
        <v>2019</v>
      </c>
      <c r="C323" t="s">
        <v>1810</v>
      </c>
      <c r="D323" t="s">
        <v>2037</v>
      </c>
    </row>
    <row r="324" spans="1:4">
      <c r="A324" s="1060">
        <v>323</v>
      </c>
      <c r="B324" t="s">
        <v>2038</v>
      </c>
      <c r="C324" t="s">
        <v>2040</v>
      </c>
      <c r="D324" t="s">
        <v>2041</v>
      </c>
    </row>
    <row r="325" spans="1:4">
      <c r="A325" s="1060">
        <v>324</v>
      </c>
      <c r="B325" t="s">
        <v>2038</v>
      </c>
      <c r="C325" t="s">
        <v>1616</v>
      </c>
      <c r="D325" t="s">
        <v>2042</v>
      </c>
    </row>
    <row r="326" spans="1:4">
      <c r="A326" s="1060">
        <v>325</v>
      </c>
      <c r="B326" t="s">
        <v>2038</v>
      </c>
      <c r="C326" t="s">
        <v>2043</v>
      </c>
      <c r="D326" t="s">
        <v>2044</v>
      </c>
    </row>
    <row r="327" spans="1:4">
      <c r="A327" s="1060">
        <v>326</v>
      </c>
      <c r="B327" t="s">
        <v>2038</v>
      </c>
      <c r="C327" t="s">
        <v>2045</v>
      </c>
      <c r="D327" t="s">
        <v>2046</v>
      </c>
    </row>
    <row r="328" spans="1:4">
      <c r="A328" s="1060">
        <v>327</v>
      </c>
      <c r="B328" t="s">
        <v>2038</v>
      </c>
      <c r="C328" t="s">
        <v>2047</v>
      </c>
      <c r="D328" t="s">
        <v>2048</v>
      </c>
    </row>
    <row r="329" spans="1:4">
      <c r="A329" s="1060">
        <v>328</v>
      </c>
      <c r="B329" t="s">
        <v>2038</v>
      </c>
      <c r="C329" t="s">
        <v>2038</v>
      </c>
      <c r="D329" t="s">
        <v>2039</v>
      </c>
    </row>
    <row r="330" spans="1:4">
      <c r="A330" s="1060">
        <v>329</v>
      </c>
      <c r="B330" t="s">
        <v>2038</v>
      </c>
      <c r="C330" t="s">
        <v>2049</v>
      </c>
      <c r="D330" t="s">
        <v>2050</v>
      </c>
    </row>
    <row r="331" spans="1:4">
      <c r="A331" s="1060">
        <v>330</v>
      </c>
      <c r="B331" t="s">
        <v>2038</v>
      </c>
      <c r="C331" t="s">
        <v>2051</v>
      </c>
      <c r="D331" t="s">
        <v>2052</v>
      </c>
    </row>
    <row r="332" spans="1:4">
      <c r="A332" s="1060">
        <v>331</v>
      </c>
      <c r="B332" t="s">
        <v>2038</v>
      </c>
      <c r="C332" t="s">
        <v>2053</v>
      </c>
      <c r="D332" t="s">
        <v>2054</v>
      </c>
    </row>
    <row r="333" spans="1:4">
      <c r="A333" s="1060">
        <v>332</v>
      </c>
      <c r="B333" t="s">
        <v>2038</v>
      </c>
      <c r="C333" t="s">
        <v>2055</v>
      </c>
      <c r="D333" t="s">
        <v>2056</v>
      </c>
    </row>
    <row r="334" spans="1:4">
      <c r="A334" s="1060">
        <v>333</v>
      </c>
      <c r="B334" t="s">
        <v>2057</v>
      </c>
      <c r="C334" t="s">
        <v>2059</v>
      </c>
      <c r="D334" t="s">
        <v>2060</v>
      </c>
    </row>
    <row r="335" spans="1:4">
      <c r="A335" s="1060">
        <v>334</v>
      </c>
      <c r="B335" t="s">
        <v>2057</v>
      </c>
      <c r="C335" t="s">
        <v>2061</v>
      </c>
      <c r="D335" t="s">
        <v>2062</v>
      </c>
    </row>
    <row r="336" spans="1:4">
      <c r="A336" s="1060">
        <v>335</v>
      </c>
      <c r="B336" t="s">
        <v>2057</v>
      </c>
      <c r="C336" t="s">
        <v>2063</v>
      </c>
      <c r="D336" t="s">
        <v>2064</v>
      </c>
    </row>
    <row r="337" spans="1:4">
      <c r="A337" s="1060">
        <v>336</v>
      </c>
      <c r="B337" t="s">
        <v>2057</v>
      </c>
      <c r="C337" t="s">
        <v>2065</v>
      </c>
      <c r="D337" t="s">
        <v>2066</v>
      </c>
    </row>
    <row r="338" spans="1:4">
      <c r="A338" s="1060">
        <v>337</v>
      </c>
      <c r="B338" t="s">
        <v>2057</v>
      </c>
      <c r="C338" t="s">
        <v>1784</v>
      </c>
      <c r="D338" t="s">
        <v>2067</v>
      </c>
    </row>
    <row r="339" spans="1:4">
      <c r="A339" s="1060">
        <v>338</v>
      </c>
      <c r="B339" t="s">
        <v>2057</v>
      </c>
      <c r="C339" t="s">
        <v>2068</v>
      </c>
      <c r="D339" t="s">
        <v>2069</v>
      </c>
    </row>
    <row r="340" spans="1:4">
      <c r="A340" s="1060">
        <v>339</v>
      </c>
      <c r="B340" t="s">
        <v>2057</v>
      </c>
      <c r="C340" t="s">
        <v>2070</v>
      </c>
      <c r="D340" t="s">
        <v>2071</v>
      </c>
    </row>
    <row r="341" spans="1:4">
      <c r="A341" s="1060">
        <v>340</v>
      </c>
      <c r="B341" t="s">
        <v>2057</v>
      </c>
      <c r="C341" t="s">
        <v>2057</v>
      </c>
      <c r="D341" t="s">
        <v>2058</v>
      </c>
    </row>
    <row r="342" spans="1:4">
      <c r="A342" s="1060">
        <v>341</v>
      </c>
      <c r="B342" t="s">
        <v>2057</v>
      </c>
      <c r="C342" t="s">
        <v>2072</v>
      </c>
      <c r="D342" t="s">
        <v>2073</v>
      </c>
    </row>
    <row r="343" spans="1:4">
      <c r="A343" s="1060">
        <v>342</v>
      </c>
      <c r="B343" t="s">
        <v>2057</v>
      </c>
      <c r="C343" t="s">
        <v>2074</v>
      </c>
      <c r="D343" t="s">
        <v>2075</v>
      </c>
    </row>
    <row r="344" spans="1:4">
      <c r="A344" s="1060">
        <v>343</v>
      </c>
      <c r="B344" t="s">
        <v>2057</v>
      </c>
      <c r="C344" t="s">
        <v>2076</v>
      </c>
      <c r="D344" t="s">
        <v>2077</v>
      </c>
    </row>
    <row r="345" spans="1:4">
      <c r="A345" s="1060">
        <v>344</v>
      </c>
      <c r="B345" t="s">
        <v>2078</v>
      </c>
      <c r="C345" t="s">
        <v>2080</v>
      </c>
      <c r="D345" t="s">
        <v>2081</v>
      </c>
    </row>
    <row r="346" spans="1:4">
      <c r="A346" s="1060">
        <v>345</v>
      </c>
      <c r="B346" t="s">
        <v>2078</v>
      </c>
      <c r="C346" t="s">
        <v>2082</v>
      </c>
      <c r="D346" t="s">
        <v>2083</v>
      </c>
    </row>
    <row r="347" spans="1:4">
      <c r="A347" s="1060">
        <v>346</v>
      </c>
      <c r="B347" t="s">
        <v>2078</v>
      </c>
      <c r="C347" t="s">
        <v>1715</v>
      </c>
      <c r="D347" t="s">
        <v>2084</v>
      </c>
    </row>
    <row r="348" spans="1:4">
      <c r="A348" s="1060">
        <v>347</v>
      </c>
      <c r="B348" t="s">
        <v>2078</v>
      </c>
      <c r="C348" t="s">
        <v>1764</v>
      </c>
      <c r="D348" t="s">
        <v>2085</v>
      </c>
    </row>
    <row r="349" spans="1:4">
      <c r="A349" s="1060">
        <v>348</v>
      </c>
      <c r="B349" t="s">
        <v>2078</v>
      </c>
      <c r="C349" t="s">
        <v>2086</v>
      </c>
      <c r="D349" t="s">
        <v>2087</v>
      </c>
    </row>
    <row r="350" spans="1:4">
      <c r="A350" s="1060">
        <v>349</v>
      </c>
      <c r="B350" t="s">
        <v>2078</v>
      </c>
      <c r="C350" t="s">
        <v>2088</v>
      </c>
      <c r="D350" t="s">
        <v>2089</v>
      </c>
    </row>
    <row r="351" spans="1:4">
      <c r="A351" s="1060">
        <v>350</v>
      </c>
      <c r="B351" t="s">
        <v>2078</v>
      </c>
      <c r="C351" t="s">
        <v>1766</v>
      </c>
      <c r="D351" t="s">
        <v>2090</v>
      </c>
    </row>
    <row r="352" spans="1:4">
      <c r="A352" s="1060">
        <v>351</v>
      </c>
      <c r="B352" t="s">
        <v>2078</v>
      </c>
      <c r="C352" t="s">
        <v>2091</v>
      </c>
      <c r="D352" t="s">
        <v>2092</v>
      </c>
    </row>
    <row r="353" spans="1:4">
      <c r="A353" s="1060">
        <v>352</v>
      </c>
      <c r="B353" t="s">
        <v>2078</v>
      </c>
      <c r="C353" t="s">
        <v>2093</v>
      </c>
      <c r="D353" t="s">
        <v>2094</v>
      </c>
    </row>
    <row r="354" spans="1:4">
      <c r="A354" s="1060">
        <v>353</v>
      </c>
      <c r="B354" t="s">
        <v>2078</v>
      </c>
      <c r="C354" t="s">
        <v>2078</v>
      </c>
      <c r="D354" t="s">
        <v>2079</v>
      </c>
    </row>
    <row r="355" spans="1:4">
      <c r="A355" s="1060">
        <v>354</v>
      </c>
      <c r="B355" t="s">
        <v>2078</v>
      </c>
      <c r="C355" t="s">
        <v>2095</v>
      </c>
      <c r="D355" t="s">
        <v>2096</v>
      </c>
    </row>
    <row r="356" spans="1:4">
      <c r="A356" s="1060">
        <v>355</v>
      </c>
      <c r="B356" t="s">
        <v>2097</v>
      </c>
      <c r="C356" t="s">
        <v>2099</v>
      </c>
      <c r="D356" t="s">
        <v>2100</v>
      </c>
    </row>
    <row r="357" spans="1:4">
      <c r="A357" s="1060">
        <v>356</v>
      </c>
      <c r="B357" t="s">
        <v>2097</v>
      </c>
      <c r="C357" t="s">
        <v>2101</v>
      </c>
      <c r="D357" t="s">
        <v>2102</v>
      </c>
    </row>
    <row r="358" spans="1:4">
      <c r="A358" s="1060">
        <v>357</v>
      </c>
      <c r="B358" t="s">
        <v>2097</v>
      </c>
      <c r="C358" t="s">
        <v>2103</v>
      </c>
      <c r="D358" t="s">
        <v>2104</v>
      </c>
    </row>
    <row r="359" spans="1:4">
      <c r="A359" s="1060">
        <v>358</v>
      </c>
      <c r="B359" t="s">
        <v>2097</v>
      </c>
      <c r="C359" t="s">
        <v>1870</v>
      </c>
      <c r="D359" t="s">
        <v>2105</v>
      </c>
    </row>
    <row r="360" spans="1:4">
      <c r="A360" s="1060">
        <v>359</v>
      </c>
      <c r="B360" t="s">
        <v>2097</v>
      </c>
      <c r="C360" t="s">
        <v>1701</v>
      </c>
      <c r="D360" t="s">
        <v>2106</v>
      </c>
    </row>
    <row r="361" spans="1:4">
      <c r="A361" s="1060">
        <v>360</v>
      </c>
      <c r="B361" t="s">
        <v>2097</v>
      </c>
      <c r="C361" t="s">
        <v>2097</v>
      </c>
      <c r="D361" t="s">
        <v>2098</v>
      </c>
    </row>
    <row r="362" spans="1:4">
      <c r="A362" s="1060">
        <v>361</v>
      </c>
      <c r="B362" t="s">
        <v>2097</v>
      </c>
      <c r="C362" t="s">
        <v>2107</v>
      </c>
      <c r="D362" t="s">
        <v>2108</v>
      </c>
    </row>
    <row r="363" spans="1:4">
      <c r="A363" s="1060">
        <v>362</v>
      </c>
      <c r="B363" t="s">
        <v>2109</v>
      </c>
      <c r="C363" t="s">
        <v>2059</v>
      </c>
      <c r="D363" t="s">
        <v>2111</v>
      </c>
    </row>
    <row r="364" spans="1:4">
      <c r="A364" s="1060">
        <v>363</v>
      </c>
      <c r="B364" t="s">
        <v>2109</v>
      </c>
      <c r="C364" t="s">
        <v>2112</v>
      </c>
      <c r="D364" t="s">
        <v>2113</v>
      </c>
    </row>
    <row r="365" spans="1:4">
      <c r="A365" s="1060">
        <v>364</v>
      </c>
      <c r="B365" t="s">
        <v>2109</v>
      </c>
      <c r="C365" t="s">
        <v>1856</v>
      </c>
      <c r="D365" t="s">
        <v>2114</v>
      </c>
    </row>
    <row r="366" spans="1:4">
      <c r="A366" s="1060">
        <v>365</v>
      </c>
      <c r="B366" t="s">
        <v>2109</v>
      </c>
      <c r="C366" t="s">
        <v>2115</v>
      </c>
      <c r="D366" t="s">
        <v>2116</v>
      </c>
    </row>
    <row r="367" spans="1:4">
      <c r="A367" s="1060">
        <v>366</v>
      </c>
      <c r="B367" t="s">
        <v>2109</v>
      </c>
      <c r="C367" t="s">
        <v>2117</v>
      </c>
      <c r="D367" t="s">
        <v>2118</v>
      </c>
    </row>
    <row r="368" spans="1:4">
      <c r="A368" s="1060">
        <v>367</v>
      </c>
      <c r="B368" t="s">
        <v>2109</v>
      </c>
      <c r="C368" t="s">
        <v>1489</v>
      </c>
      <c r="D368" t="s">
        <v>2119</v>
      </c>
    </row>
    <row r="369" spans="1:4">
      <c r="A369" s="1060">
        <v>368</v>
      </c>
      <c r="B369" t="s">
        <v>2109</v>
      </c>
      <c r="C369" t="s">
        <v>2120</v>
      </c>
      <c r="D369" t="s">
        <v>2121</v>
      </c>
    </row>
    <row r="370" spans="1:4">
      <c r="A370" s="1060">
        <v>369</v>
      </c>
      <c r="B370" t="s">
        <v>2109</v>
      </c>
      <c r="C370" t="s">
        <v>2122</v>
      </c>
      <c r="D370" t="s">
        <v>2123</v>
      </c>
    </row>
    <row r="371" spans="1:4">
      <c r="A371" s="1060">
        <v>370</v>
      </c>
      <c r="B371" t="s">
        <v>2109</v>
      </c>
      <c r="C371" t="s">
        <v>2109</v>
      </c>
      <c r="D371" t="s">
        <v>2110</v>
      </c>
    </row>
    <row r="372" spans="1:4">
      <c r="A372" s="1060">
        <v>371</v>
      </c>
      <c r="B372" t="s">
        <v>2109</v>
      </c>
      <c r="C372" t="s">
        <v>2124</v>
      </c>
      <c r="D372" t="s">
        <v>2125</v>
      </c>
    </row>
    <row r="373" spans="1:4">
      <c r="A373" s="1060">
        <v>372</v>
      </c>
      <c r="B373" t="s">
        <v>2109</v>
      </c>
      <c r="C373" t="s">
        <v>2126</v>
      </c>
      <c r="D373" t="s">
        <v>2127</v>
      </c>
    </row>
    <row r="374" spans="1:4">
      <c r="A374" s="1060">
        <v>373</v>
      </c>
      <c r="B374" t="s">
        <v>2109</v>
      </c>
      <c r="C374" t="s">
        <v>2128</v>
      </c>
      <c r="D374" t="s">
        <v>2129</v>
      </c>
    </row>
    <row r="375" spans="1:4">
      <c r="A375" s="1060">
        <v>374</v>
      </c>
      <c r="B375" t="s">
        <v>2130</v>
      </c>
      <c r="C375" t="s">
        <v>2132</v>
      </c>
      <c r="D375" t="s">
        <v>2133</v>
      </c>
    </row>
    <row r="376" spans="1:4">
      <c r="A376" s="1060">
        <v>375</v>
      </c>
      <c r="B376" t="s">
        <v>2130</v>
      </c>
      <c r="C376" t="s">
        <v>2134</v>
      </c>
      <c r="D376" t="s">
        <v>2135</v>
      </c>
    </row>
    <row r="377" spans="1:4">
      <c r="A377" s="1060">
        <v>376</v>
      </c>
      <c r="B377" t="s">
        <v>2130</v>
      </c>
      <c r="C377" t="s">
        <v>2136</v>
      </c>
      <c r="D377" t="s">
        <v>2137</v>
      </c>
    </row>
    <row r="378" spans="1:4">
      <c r="A378" s="1060">
        <v>377</v>
      </c>
      <c r="B378" t="s">
        <v>2130</v>
      </c>
      <c r="C378" t="s">
        <v>2138</v>
      </c>
      <c r="D378" t="s">
        <v>2139</v>
      </c>
    </row>
    <row r="379" spans="1:4">
      <c r="A379" s="1060">
        <v>378</v>
      </c>
      <c r="B379" t="s">
        <v>2130</v>
      </c>
      <c r="C379" t="s">
        <v>2140</v>
      </c>
      <c r="D379" t="s">
        <v>2141</v>
      </c>
    </row>
    <row r="380" spans="1:4">
      <c r="A380" s="1060">
        <v>379</v>
      </c>
      <c r="B380" t="s">
        <v>2130</v>
      </c>
      <c r="C380" t="s">
        <v>2142</v>
      </c>
      <c r="D380" t="s">
        <v>2143</v>
      </c>
    </row>
    <row r="381" spans="1:4">
      <c r="A381" s="1060">
        <v>380</v>
      </c>
      <c r="B381" t="s">
        <v>2130</v>
      </c>
      <c r="C381" t="s">
        <v>2144</v>
      </c>
      <c r="D381" t="s">
        <v>2145</v>
      </c>
    </row>
    <row r="382" spans="1:4">
      <c r="A382" s="1060">
        <v>381</v>
      </c>
      <c r="B382" t="s">
        <v>2130</v>
      </c>
      <c r="C382" t="s">
        <v>2130</v>
      </c>
      <c r="D382" t="s">
        <v>2131</v>
      </c>
    </row>
    <row r="383" spans="1:4">
      <c r="A383" s="1060">
        <v>382</v>
      </c>
      <c r="B383" t="s">
        <v>2130</v>
      </c>
      <c r="C383" t="s">
        <v>2146</v>
      </c>
      <c r="D383" t="s">
        <v>2147</v>
      </c>
    </row>
    <row r="384" spans="1:4">
      <c r="A384" s="1060">
        <v>383</v>
      </c>
      <c r="B384" t="s">
        <v>2130</v>
      </c>
      <c r="C384" t="s">
        <v>2148</v>
      </c>
      <c r="D384" t="s">
        <v>2149</v>
      </c>
    </row>
    <row r="385" spans="1:4">
      <c r="A385" s="1060">
        <v>384</v>
      </c>
      <c r="B385" t="s">
        <v>2130</v>
      </c>
      <c r="C385" t="s">
        <v>2150</v>
      </c>
      <c r="D385" t="s">
        <v>2151</v>
      </c>
    </row>
    <row r="386" spans="1:4">
      <c r="A386" s="1060">
        <v>385</v>
      </c>
      <c r="B386" t="s">
        <v>2152</v>
      </c>
      <c r="C386" t="s">
        <v>2154</v>
      </c>
      <c r="D386" t="s">
        <v>2155</v>
      </c>
    </row>
    <row r="387" spans="1:4">
      <c r="A387" s="1060">
        <v>386</v>
      </c>
      <c r="B387" t="s">
        <v>2152</v>
      </c>
      <c r="C387" t="s">
        <v>2152</v>
      </c>
      <c r="D387" t="s">
        <v>2153</v>
      </c>
    </row>
    <row r="388" spans="1:4">
      <c r="A388" s="1060">
        <v>387</v>
      </c>
      <c r="B388" t="s">
        <v>2152</v>
      </c>
      <c r="C388" t="s">
        <v>2156</v>
      </c>
      <c r="D388" t="s">
        <v>2157</v>
      </c>
    </row>
    <row r="389" spans="1:4">
      <c r="A389" s="1060">
        <v>388</v>
      </c>
      <c r="B389" t="s">
        <v>2152</v>
      </c>
      <c r="C389" t="s">
        <v>2158</v>
      </c>
      <c r="D389" t="s">
        <v>2159</v>
      </c>
    </row>
    <row r="390" spans="1:4">
      <c r="A390" s="1060">
        <v>389</v>
      </c>
      <c r="B390" t="s">
        <v>2160</v>
      </c>
      <c r="C390" t="s">
        <v>2162</v>
      </c>
      <c r="D390" t="s">
        <v>2163</v>
      </c>
    </row>
    <row r="391" spans="1:4">
      <c r="A391" s="1060">
        <v>390</v>
      </c>
      <c r="B391" t="s">
        <v>2160</v>
      </c>
      <c r="C391" t="s">
        <v>2164</v>
      </c>
      <c r="D391" t="s">
        <v>2165</v>
      </c>
    </row>
    <row r="392" spans="1:4">
      <c r="A392" s="1060">
        <v>391</v>
      </c>
      <c r="B392" t="s">
        <v>2160</v>
      </c>
      <c r="C392" t="s">
        <v>2166</v>
      </c>
      <c r="D392" t="s">
        <v>2167</v>
      </c>
    </row>
    <row r="393" spans="1:4">
      <c r="A393" s="1060">
        <v>392</v>
      </c>
      <c r="B393" t="s">
        <v>2160</v>
      </c>
      <c r="C393" t="s">
        <v>2168</v>
      </c>
      <c r="D393" t="s">
        <v>2169</v>
      </c>
    </row>
    <row r="394" spans="1:4">
      <c r="A394" s="1060">
        <v>393</v>
      </c>
      <c r="B394" t="s">
        <v>2160</v>
      </c>
      <c r="C394" t="s">
        <v>2170</v>
      </c>
      <c r="D394" t="s">
        <v>2171</v>
      </c>
    </row>
    <row r="395" spans="1:4">
      <c r="A395" s="1060">
        <v>394</v>
      </c>
      <c r="B395" t="s">
        <v>2160</v>
      </c>
      <c r="C395" t="s">
        <v>2172</v>
      </c>
      <c r="D395" t="s">
        <v>2173</v>
      </c>
    </row>
    <row r="396" spans="1:4">
      <c r="A396" s="1060">
        <v>395</v>
      </c>
      <c r="B396" t="s">
        <v>2160</v>
      </c>
      <c r="C396" t="s">
        <v>1742</v>
      </c>
      <c r="D396" t="s">
        <v>2174</v>
      </c>
    </row>
    <row r="397" spans="1:4">
      <c r="A397" s="1060">
        <v>396</v>
      </c>
      <c r="B397" t="s">
        <v>2160</v>
      </c>
      <c r="C397" t="s">
        <v>2175</v>
      </c>
      <c r="D397" t="s">
        <v>2176</v>
      </c>
    </row>
    <row r="398" spans="1:4">
      <c r="A398" s="1060">
        <v>397</v>
      </c>
      <c r="B398" t="s">
        <v>2160</v>
      </c>
      <c r="C398" t="s">
        <v>2177</v>
      </c>
      <c r="D398" t="s">
        <v>2178</v>
      </c>
    </row>
    <row r="399" spans="1:4">
      <c r="A399" s="1060">
        <v>398</v>
      </c>
      <c r="B399" t="s">
        <v>2160</v>
      </c>
      <c r="C399" t="s">
        <v>2160</v>
      </c>
      <c r="D399" t="s">
        <v>2161</v>
      </c>
    </row>
    <row r="400" spans="1:4">
      <c r="A400" s="1060">
        <v>399</v>
      </c>
      <c r="B400" t="s">
        <v>2160</v>
      </c>
      <c r="C400" t="s">
        <v>2179</v>
      </c>
      <c r="D400" t="s">
        <v>2180</v>
      </c>
    </row>
    <row r="401" spans="1:4">
      <c r="A401" s="1060">
        <v>400</v>
      </c>
      <c r="B401" t="s">
        <v>2181</v>
      </c>
      <c r="C401" t="s">
        <v>2183</v>
      </c>
      <c r="D401" t="s">
        <v>2184</v>
      </c>
    </row>
    <row r="402" spans="1:4">
      <c r="A402" s="1060">
        <v>401</v>
      </c>
      <c r="B402" t="s">
        <v>2181</v>
      </c>
      <c r="C402" t="s">
        <v>2185</v>
      </c>
      <c r="D402" t="s">
        <v>2186</v>
      </c>
    </row>
    <row r="403" spans="1:4">
      <c r="A403" s="1060">
        <v>402</v>
      </c>
      <c r="B403" t="s">
        <v>2181</v>
      </c>
      <c r="C403" t="s">
        <v>2187</v>
      </c>
      <c r="D403" t="s">
        <v>2188</v>
      </c>
    </row>
    <row r="404" spans="1:4">
      <c r="A404" s="1060">
        <v>403</v>
      </c>
      <c r="B404" t="s">
        <v>2181</v>
      </c>
      <c r="C404" t="s">
        <v>2189</v>
      </c>
      <c r="D404" t="s">
        <v>2190</v>
      </c>
    </row>
    <row r="405" spans="1:4">
      <c r="A405" s="1060">
        <v>404</v>
      </c>
      <c r="B405" t="s">
        <v>2181</v>
      </c>
      <c r="C405" t="s">
        <v>2191</v>
      </c>
      <c r="D405" t="s">
        <v>2192</v>
      </c>
    </row>
    <row r="406" spans="1:4">
      <c r="A406" s="1060">
        <v>405</v>
      </c>
      <c r="B406" t="s">
        <v>2181</v>
      </c>
      <c r="C406" t="s">
        <v>2193</v>
      </c>
      <c r="D406" t="s">
        <v>2194</v>
      </c>
    </row>
    <row r="407" spans="1:4">
      <c r="A407" s="1060">
        <v>406</v>
      </c>
      <c r="B407" t="s">
        <v>2181</v>
      </c>
      <c r="C407" t="s">
        <v>1808</v>
      </c>
      <c r="D407" t="s">
        <v>2195</v>
      </c>
    </row>
    <row r="408" spans="1:4">
      <c r="A408" s="1060">
        <v>407</v>
      </c>
      <c r="B408" t="s">
        <v>2181</v>
      </c>
      <c r="C408" t="s">
        <v>2196</v>
      </c>
      <c r="D408" t="s">
        <v>2197</v>
      </c>
    </row>
    <row r="409" spans="1:4">
      <c r="A409" s="1060">
        <v>408</v>
      </c>
      <c r="B409" t="s">
        <v>2181</v>
      </c>
      <c r="C409" t="s">
        <v>2074</v>
      </c>
      <c r="D409" t="s">
        <v>2198</v>
      </c>
    </row>
    <row r="410" spans="1:4">
      <c r="A410" s="1060">
        <v>409</v>
      </c>
      <c r="B410" t="s">
        <v>2181</v>
      </c>
      <c r="C410" t="s">
        <v>2181</v>
      </c>
      <c r="D410" t="s">
        <v>2182</v>
      </c>
    </row>
    <row r="411" spans="1:4">
      <c r="A411" s="1060">
        <v>410</v>
      </c>
      <c r="B411" t="s">
        <v>2181</v>
      </c>
      <c r="C411" t="s">
        <v>2199</v>
      </c>
      <c r="D411" t="s">
        <v>2200</v>
      </c>
    </row>
    <row r="412" spans="1:4">
      <c r="A412" s="1060">
        <v>411</v>
      </c>
      <c r="B412" t="s">
        <v>2181</v>
      </c>
      <c r="C412" t="s">
        <v>2201</v>
      </c>
      <c r="D412" t="s">
        <v>2202</v>
      </c>
    </row>
    <row r="413" spans="1:4">
      <c r="A413" s="1060">
        <v>412</v>
      </c>
      <c r="B413" t="s">
        <v>2203</v>
      </c>
      <c r="C413" t="s">
        <v>2205</v>
      </c>
      <c r="D413" t="s">
        <v>2206</v>
      </c>
    </row>
    <row r="414" spans="1:4">
      <c r="A414" s="1060">
        <v>413</v>
      </c>
      <c r="B414" t="s">
        <v>2203</v>
      </c>
      <c r="C414" t="s">
        <v>2207</v>
      </c>
      <c r="D414" t="s">
        <v>2208</v>
      </c>
    </row>
    <row r="415" spans="1:4">
      <c r="A415" s="1060">
        <v>414</v>
      </c>
      <c r="B415" t="s">
        <v>2203</v>
      </c>
      <c r="C415" t="s">
        <v>1936</v>
      </c>
      <c r="D415" t="s">
        <v>2209</v>
      </c>
    </row>
    <row r="416" spans="1:4">
      <c r="A416" s="1060">
        <v>415</v>
      </c>
      <c r="B416" t="s">
        <v>2203</v>
      </c>
      <c r="C416" t="s">
        <v>2210</v>
      </c>
      <c r="D416" t="s">
        <v>2211</v>
      </c>
    </row>
    <row r="417" spans="1:4">
      <c r="A417" s="1060">
        <v>416</v>
      </c>
      <c r="B417" t="s">
        <v>2203</v>
      </c>
      <c r="C417" t="s">
        <v>2212</v>
      </c>
      <c r="D417" t="s">
        <v>2213</v>
      </c>
    </row>
    <row r="418" spans="1:4">
      <c r="A418" s="1060">
        <v>417</v>
      </c>
      <c r="B418" t="s">
        <v>2203</v>
      </c>
      <c r="C418" t="s">
        <v>2214</v>
      </c>
      <c r="D418" t="s">
        <v>2215</v>
      </c>
    </row>
    <row r="419" spans="1:4">
      <c r="A419" s="1060">
        <v>418</v>
      </c>
      <c r="B419" t="s">
        <v>2203</v>
      </c>
      <c r="C419" t="s">
        <v>2216</v>
      </c>
      <c r="D419" t="s">
        <v>2217</v>
      </c>
    </row>
    <row r="420" spans="1:4">
      <c r="A420" s="1060">
        <v>419</v>
      </c>
      <c r="B420" t="s">
        <v>2203</v>
      </c>
      <c r="C420" t="s">
        <v>2203</v>
      </c>
      <c r="D420" t="s">
        <v>2204</v>
      </c>
    </row>
    <row r="421" spans="1:4">
      <c r="A421" s="1060">
        <v>420</v>
      </c>
      <c r="B421" t="s">
        <v>2203</v>
      </c>
      <c r="C421" t="s">
        <v>2218</v>
      </c>
      <c r="D421" t="s">
        <v>2219</v>
      </c>
    </row>
    <row r="422" spans="1:4">
      <c r="A422" s="1060">
        <v>421</v>
      </c>
      <c r="B422" t="s">
        <v>2220</v>
      </c>
      <c r="C422" t="s">
        <v>1699</v>
      </c>
      <c r="D422" t="s">
        <v>2222</v>
      </c>
    </row>
    <row r="423" spans="1:4">
      <c r="A423" s="1060">
        <v>422</v>
      </c>
      <c r="B423" t="s">
        <v>2220</v>
      </c>
      <c r="C423" t="s">
        <v>2223</v>
      </c>
      <c r="D423" t="s">
        <v>2224</v>
      </c>
    </row>
    <row r="424" spans="1:4">
      <c r="A424" s="1060">
        <v>423</v>
      </c>
      <c r="B424" t="s">
        <v>2220</v>
      </c>
      <c r="C424" t="s">
        <v>1808</v>
      </c>
      <c r="D424" t="s">
        <v>2225</v>
      </c>
    </row>
    <row r="425" spans="1:4">
      <c r="A425" s="1060">
        <v>424</v>
      </c>
      <c r="B425" t="s">
        <v>2220</v>
      </c>
      <c r="C425" t="s">
        <v>2226</v>
      </c>
      <c r="D425" t="s">
        <v>2227</v>
      </c>
    </row>
    <row r="426" spans="1:4">
      <c r="A426" s="1060">
        <v>425</v>
      </c>
      <c r="B426" t="s">
        <v>2220</v>
      </c>
      <c r="C426" t="s">
        <v>2228</v>
      </c>
      <c r="D426" t="s">
        <v>2229</v>
      </c>
    </row>
    <row r="427" spans="1:4">
      <c r="A427" s="1060">
        <v>426</v>
      </c>
      <c r="B427" t="s">
        <v>2220</v>
      </c>
      <c r="C427" t="s">
        <v>2230</v>
      </c>
      <c r="D427" t="s">
        <v>2231</v>
      </c>
    </row>
    <row r="428" spans="1:4">
      <c r="A428" s="1060">
        <v>427</v>
      </c>
      <c r="B428" t="s">
        <v>2220</v>
      </c>
      <c r="C428" t="s">
        <v>2232</v>
      </c>
      <c r="D428" t="s">
        <v>2233</v>
      </c>
    </row>
    <row r="429" spans="1:4">
      <c r="A429" s="1060">
        <v>428</v>
      </c>
      <c r="B429" t="s">
        <v>2220</v>
      </c>
      <c r="C429" t="s">
        <v>2220</v>
      </c>
      <c r="D429" t="s">
        <v>2221</v>
      </c>
    </row>
    <row r="430" spans="1:4">
      <c r="A430" s="1060">
        <v>429</v>
      </c>
      <c r="B430" t="s">
        <v>2220</v>
      </c>
      <c r="C430" t="s">
        <v>2234</v>
      </c>
      <c r="D430" t="s">
        <v>2235</v>
      </c>
    </row>
    <row r="431" spans="1:4">
      <c r="A431" s="1060">
        <v>430</v>
      </c>
      <c r="B431" t="s">
        <v>2220</v>
      </c>
      <c r="C431" t="s">
        <v>2128</v>
      </c>
      <c r="D431" t="s">
        <v>2236</v>
      </c>
    </row>
    <row r="432" spans="1:4">
      <c r="A432" s="1060">
        <v>431</v>
      </c>
      <c r="B432" t="s">
        <v>2237</v>
      </c>
      <c r="C432" t="s">
        <v>1715</v>
      </c>
      <c r="D432" t="s">
        <v>2239</v>
      </c>
    </row>
    <row r="433" spans="1:4">
      <c r="A433" s="1060">
        <v>432</v>
      </c>
      <c r="B433" t="s">
        <v>2237</v>
      </c>
      <c r="C433" t="s">
        <v>2240</v>
      </c>
      <c r="D433" t="s">
        <v>2241</v>
      </c>
    </row>
    <row r="434" spans="1:4">
      <c r="A434" s="1060">
        <v>433</v>
      </c>
      <c r="B434" t="s">
        <v>2237</v>
      </c>
      <c r="C434" t="s">
        <v>2242</v>
      </c>
      <c r="D434" t="s">
        <v>2243</v>
      </c>
    </row>
    <row r="435" spans="1:4">
      <c r="A435" s="1060">
        <v>434</v>
      </c>
      <c r="B435" t="s">
        <v>2237</v>
      </c>
      <c r="C435" t="s">
        <v>2244</v>
      </c>
      <c r="D435" t="s">
        <v>2245</v>
      </c>
    </row>
    <row r="436" spans="1:4">
      <c r="A436" s="1060">
        <v>435</v>
      </c>
      <c r="B436" t="s">
        <v>2237</v>
      </c>
      <c r="C436" t="s">
        <v>2246</v>
      </c>
      <c r="D436" t="s">
        <v>2247</v>
      </c>
    </row>
    <row r="437" spans="1:4">
      <c r="A437" s="1060">
        <v>436</v>
      </c>
      <c r="B437" t="s">
        <v>2237</v>
      </c>
      <c r="C437" t="s">
        <v>2248</v>
      </c>
      <c r="D437" t="s">
        <v>2249</v>
      </c>
    </row>
    <row r="438" spans="1:4">
      <c r="A438" s="1060">
        <v>437</v>
      </c>
      <c r="B438" t="s">
        <v>2237</v>
      </c>
      <c r="C438" t="s">
        <v>2237</v>
      </c>
      <c r="D438" t="s">
        <v>2238</v>
      </c>
    </row>
    <row r="439" spans="1:4">
      <c r="A439" s="1060">
        <v>438</v>
      </c>
      <c r="B439" t="s">
        <v>2237</v>
      </c>
      <c r="C439" t="s">
        <v>2250</v>
      </c>
      <c r="D439" t="s">
        <v>2251</v>
      </c>
    </row>
    <row r="440" spans="1:4">
      <c r="A440" s="1060">
        <v>439</v>
      </c>
      <c r="B440" t="s">
        <v>2252</v>
      </c>
      <c r="C440" t="s">
        <v>2254</v>
      </c>
      <c r="D440" t="s">
        <v>2255</v>
      </c>
    </row>
    <row r="441" spans="1:4">
      <c r="A441" s="1060">
        <v>440</v>
      </c>
      <c r="B441" t="s">
        <v>2252</v>
      </c>
      <c r="C441" t="s">
        <v>1674</v>
      </c>
      <c r="D441" t="s">
        <v>2256</v>
      </c>
    </row>
    <row r="442" spans="1:4">
      <c r="A442" s="1060">
        <v>441</v>
      </c>
      <c r="B442" t="s">
        <v>2252</v>
      </c>
      <c r="C442" t="s">
        <v>2257</v>
      </c>
      <c r="D442" t="s">
        <v>2258</v>
      </c>
    </row>
    <row r="443" spans="1:4">
      <c r="A443" s="1060">
        <v>442</v>
      </c>
      <c r="B443" t="s">
        <v>2252</v>
      </c>
      <c r="C443" t="s">
        <v>1701</v>
      </c>
      <c r="D443" t="s">
        <v>2259</v>
      </c>
    </row>
    <row r="444" spans="1:4">
      <c r="A444" s="1060">
        <v>443</v>
      </c>
      <c r="B444" t="s">
        <v>2252</v>
      </c>
      <c r="C444" t="s">
        <v>2260</v>
      </c>
      <c r="D444" t="s">
        <v>2261</v>
      </c>
    </row>
    <row r="445" spans="1:4">
      <c r="A445" s="1060">
        <v>444</v>
      </c>
      <c r="B445" t="s">
        <v>2252</v>
      </c>
      <c r="C445" t="s">
        <v>2262</v>
      </c>
      <c r="D445" t="s">
        <v>2263</v>
      </c>
    </row>
    <row r="446" spans="1:4">
      <c r="A446" s="1060">
        <v>445</v>
      </c>
      <c r="B446" t="s">
        <v>2252</v>
      </c>
      <c r="C446" t="s">
        <v>2264</v>
      </c>
      <c r="D446" t="s">
        <v>2265</v>
      </c>
    </row>
    <row r="447" spans="1:4">
      <c r="A447" s="1060">
        <v>446</v>
      </c>
      <c r="B447" t="s">
        <v>2252</v>
      </c>
      <c r="C447" t="s">
        <v>2266</v>
      </c>
      <c r="D447" t="s">
        <v>2267</v>
      </c>
    </row>
    <row r="448" spans="1:4">
      <c r="A448" s="1060">
        <v>447</v>
      </c>
      <c r="B448" t="s">
        <v>2252</v>
      </c>
      <c r="C448" t="s">
        <v>2268</v>
      </c>
      <c r="D448" t="s">
        <v>2269</v>
      </c>
    </row>
    <row r="449" spans="1:4">
      <c r="A449" s="1060">
        <v>448</v>
      </c>
      <c r="B449" t="s">
        <v>2252</v>
      </c>
      <c r="C449" t="s">
        <v>2270</v>
      </c>
      <c r="D449" t="s">
        <v>2271</v>
      </c>
    </row>
    <row r="450" spans="1:4">
      <c r="A450" s="1060">
        <v>449</v>
      </c>
      <c r="B450" t="s">
        <v>2252</v>
      </c>
      <c r="C450" t="s">
        <v>2272</v>
      </c>
      <c r="D450" t="s">
        <v>2273</v>
      </c>
    </row>
    <row r="451" spans="1:4">
      <c r="A451" s="1060">
        <v>450</v>
      </c>
      <c r="B451" t="s">
        <v>2252</v>
      </c>
      <c r="C451" t="s">
        <v>2252</v>
      </c>
      <c r="D451" t="s">
        <v>2253</v>
      </c>
    </row>
    <row r="452" spans="1:4">
      <c r="A452" s="1060">
        <v>451</v>
      </c>
      <c r="B452" t="s">
        <v>2252</v>
      </c>
      <c r="C452" t="s">
        <v>2274</v>
      </c>
      <c r="D452" t="s">
        <v>2275</v>
      </c>
    </row>
    <row r="453" spans="1:4">
      <c r="A453" s="1060">
        <v>452</v>
      </c>
      <c r="B453" t="s">
        <v>2252</v>
      </c>
      <c r="C453" t="s">
        <v>2276</v>
      </c>
      <c r="D453" t="s">
        <v>2277</v>
      </c>
    </row>
    <row r="454" spans="1:4">
      <c r="A454" s="1060">
        <v>453</v>
      </c>
      <c r="B454" t="s">
        <v>2252</v>
      </c>
      <c r="C454" t="s">
        <v>2278</v>
      </c>
      <c r="D454" t="s">
        <v>2279</v>
      </c>
    </row>
    <row r="455" spans="1:4">
      <c r="A455" s="1060">
        <v>454</v>
      </c>
      <c r="B455" t="s">
        <v>2280</v>
      </c>
      <c r="C455" t="s">
        <v>2282</v>
      </c>
      <c r="D455" t="s">
        <v>2283</v>
      </c>
    </row>
    <row r="456" spans="1:4">
      <c r="A456" s="1060">
        <v>455</v>
      </c>
      <c r="B456" t="s">
        <v>2280</v>
      </c>
      <c r="C456" t="s">
        <v>2284</v>
      </c>
      <c r="D456" t="s">
        <v>2285</v>
      </c>
    </row>
    <row r="457" spans="1:4">
      <c r="A457" s="1060">
        <v>456</v>
      </c>
      <c r="B457" t="s">
        <v>2280</v>
      </c>
      <c r="C457" t="s">
        <v>2286</v>
      </c>
      <c r="D457" t="s">
        <v>2287</v>
      </c>
    </row>
    <row r="458" spans="1:4">
      <c r="A458" s="1060">
        <v>457</v>
      </c>
      <c r="B458" t="s">
        <v>2280</v>
      </c>
      <c r="C458" t="s">
        <v>2288</v>
      </c>
      <c r="D458" t="s">
        <v>2289</v>
      </c>
    </row>
    <row r="459" spans="1:4">
      <c r="A459" s="1060">
        <v>458</v>
      </c>
      <c r="B459" t="s">
        <v>2280</v>
      </c>
      <c r="C459" t="s">
        <v>1715</v>
      </c>
      <c r="D459" t="s">
        <v>2290</v>
      </c>
    </row>
    <row r="460" spans="1:4">
      <c r="A460" s="1060">
        <v>459</v>
      </c>
      <c r="B460" t="s">
        <v>2280</v>
      </c>
      <c r="C460" t="s">
        <v>2291</v>
      </c>
      <c r="D460" t="s">
        <v>2292</v>
      </c>
    </row>
    <row r="461" spans="1:4">
      <c r="A461" s="1060">
        <v>460</v>
      </c>
      <c r="B461" t="s">
        <v>2280</v>
      </c>
      <c r="C461" t="s">
        <v>2293</v>
      </c>
      <c r="D461" t="s">
        <v>2294</v>
      </c>
    </row>
    <row r="462" spans="1:4">
      <c r="A462" s="1060">
        <v>461</v>
      </c>
      <c r="B462" t="s">
        <v>2280</v>
      </c>
      <c r="C462" t="s">
        <v>2295</v>
      </c>
      <c r="D462" t="s">
        <v>2296</v>
      </c>
    </row>
    <row r="463" spans="1:4">
      <c r="A463" s="1060">
        <v>462</v>
      </c>
      <c r="B463" t="s">
        <v>2280</v>
      </c>
      <c r="C463" t="s">
        <v>2297</v>
      </c>
      <c r="D463" t="s">
        <v>2298</v>
      </c>
    </row>
    <row r="464" spans="1:4">
      <c r="A464" s="1060">
        <v>463</v>
      </c>
      <c r="B464" t="s">
        <v>2280</v>
      </c>
      <c r="C464" t="s">
        <v>2280</v>
      </c>
      <c r="D464" t="s">
        <v>2281</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ht="56.25">
      <c r="B28" s="222" t="s">
        <v>475</v>
      </c>
    </row>
    <row r="29" spans="1:2">
      <c r="B29" s="310" t="s">
        <v>390</v>
      </c>
    </row>
    <row r="30" spans="1:2" ht="22.5">
      <c r="B30" s="222" t="s">
        <v>603</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3" sqref="R23"/>
    </sheetView>
  </sheetViews>
  <sheetFormatPr defaultColWidth="9.140625"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5" t="s">
        <v>712</v>
      </c>
      <c r="E5" s="1156"/>
      <c r="F5" s="1156"/>
      <c r="G5" s="1156"/>
      <c r="H5" s="1156"/>
      <c r="I5" s="1156"/>
      <c r="J5" s="1157"/>
      <c r="K5" s="435"/>
      <c r="L5" s="176"/>
      <c r="M5" s="176"/>
      <c r="N5" s="176"/>
      <c r="O5" s="176"/>
      <c r="P5" s="176"/>
      <c r="Q5" s="176"/>
      <c r="R5" s="176"/>
      <c r="S5" s="567"/>
      <c r="T5" s="567"/>
      <c r="U5" s="567"/>
      <c r="V5" s="567"/>
      <c r="W5" s="176"/>
    </row>
    <row r="6" spans="1:24" s="468" customFormat="1" ht="3" customHeight="1">
      <c r="A6" s="311"/>
      <c r="B6" s="311"/>
      <c r="D6" s="1172"/>
      <c r="E6" s="1173"/>
      <c r="F6" s="1173"/>
      <c r="G6" s="1173"/>
      <c r="H6" s="1173"/>
      <c r="I6" s="1173"/>
      <c r="J6" s="1174"/>
      <c r="S6" s="645"/>
      <c r="T6" s="645"/>
      <c r="U6" s="645"/>
      <c r="V6" s="645"/>
    </row>
    <row r="7" spans="1:24" s="468" customFormat="1" ht="5.25" hidden="1" customHeight="1">
      <c r="A7" s="311"/>
      <c r="B7" s="311"/>
      <c r="E7" s="1175"/>
      <c r="F7" s="1175"/>
      <c r="G7" s="1171"/>
      <c r="H7" s="1171"/>
      <c r="I7" s="1171"/>
      <c r="J7" s="1171"/>
      <c r="S7" s="645"/>
      <c r="T7" s="645"/>
      <c r="U7" s="645"/>
      <c r="V7" s="645"/>
    </row>
    <row r="8" spans="1:24" s="468" customFormat="1" ht="5.25" hidden="1" customHeight="1">
      <c r="A8" s="311"/>
      <c r="B8" s="311"/>
      <c r="E8" s="1175"/>
      <c r="F8" s="1175"/>
      <c r="G8" s="1171"/>
      <c r="H8" s="1171"/>
      <c r="I8" s="1171"/>
      <c r="J8" s="1171"/>
      <c r="S8" s="645"/>
      <c r="T8" s="645"/>
      <c r="U8" s="645"/>
      <c r="V8" s="645"/>
    </row>
    <row r="9" spans="1:24" s="468" customFormat="1" ht="5.25" hidden="1" customHeight="1">
      <c r="A9" s="311"/>
      <c r="B9" s="311"/>
      <c r="E9" s="1175"/>
      <c r="F9" s="1175"/>
      <c r="G9" s="1171"/>
      <c r="H9" s="1171"/>
      <c r="I9" s="1171"/>
      <c r="J9" s="1171"/>
      <c r="S9" s="645"/>
      <c r="T9" s="645"/>
      <c r="U9" s="645"/>
      <c r="V9" s="645"/>
    </row>
    <row r="10" spans="1:24" s="645" customFormat="1" ht="5.25" hidden="1">
      <c r="A10" s="311"/>
      <c r="B10" s="311"/>
      <c r="E10" s="1176"/>
      <c r="F10" s="1176"/>
      <c r="G10" s="840"/>
      <c r="H10" s="464"/>
      <c r="I10" s="793"/>
      <c r="J10" s="793"/>
    </row>
    <row r="11" spans="1:24" s="159" customFormat="1" ht="18.75" hidden="1" customHeight="1">
      <c r="A11" s="311"/>
      <c r="B11" s="311"/>
      <c r="D11" s="152"/>
      <c r="E11" s="1177" t="s">
        <v>719</v>
      </c>
      <c r="F11" s="1177"/>
      <c r="G11" s="1122"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7" t="s">
        <v>720</v>
      </c>
      <c r="F12" s="1177"/>
      <c r="G12" s="1122"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0"/>
      <c r="F13" s="117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9" t="s">
        <v>92</v>
      </c>
      <c r="E17" s="1169" t="s">
        <v>297</v>
      </c>
      <c r="F17" s="1169" t="s">
        <v>80</v>
      </c>
      <c r="G17" s="1169" t="s">
        <v>439</v>
      </c>
      <c r="H17" s="1169" t="s">
        <v>92</v>
      </c>
      <c r="I17" s="1169"/>
      <c r="J17" s="1169" t="s">
        <v>20</v>
      </c>
      <c r="K17" s="1181" t="s">
        <v>479</v>
      </c>
      <c r="L17" s="1181"/>
      <c r="M17" s="1181"/>
      <c r="N17" s="1181"/>
      <c r="O17" s="1181" t="s">
        <v>710</v>
      </c>
      <c r="P17" s="1181"/>
      <c r="Q17" s="1181"/>
      <c r="R17" s="1181"/>
      <c r="S17" s="1181" t="s">
        <v>711</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0" t="s">
        <v>300</v>
      </c>
      <c r="T18" s="1169" t="s">
        <v>92</v>
      </c>
      <c r="U18" s="1169"/>
      <c r="V18" s="540" t="s">
        <v>400</v>
      </c>
      <c r="W18" s="1169"/>
    </row>
    <row r="19" spans="1:24" s="404" customFormat="1" ht="12" customHeight="1">
      <c r="A19" s="403"/>
      <c r="B19" s="403"/>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5" t="s">
        <v>210</v>
      </c>
      <c r="T19" s="1178" t="s">
        <v>211</v>
      </c>
      <c r="U19" s="1178"/>
      <c r="V19" s="525" t="s">
        <v>212</v>
      </c>
      <c r="W19" s="42" t="s">
        <v>213</v>
      </c>
    </row>
    <row r="20" spans="1:24" ht="14.25" hidden="1" customHeight="1">
      <c r="C20" s="309"/>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2" customFormat="1" ht="17.100000000000001" customHeight="1">
      <c r="A21" s="748">
        <v>4</v>
      </c>
      <c r="C21" s="309"/>
      <c r="D21" s="1182">
        <v>1</v>
      </c>
      <c r="E21" s="1188" t="s">
        <v>613</v>
      </c>
      <c r="F21" s="1192" t="s">
        <v>1355</v>
      </c>
      <c r="G21" s="1195" t="s">
        <v>85</v>
      </c>
      <c r="H21" s="1182"/>
      <c r="I21" s="1182">
        <v>1</v>
      </c>
      <c r="J21" s="1184" t="s">
        <v>718</v>
      </c>
      <c r="K21" s="1200" t="s">
        <v>85</v>
      </c>
      <c r="L21" s="1197"/>
      <c r="M21" s="1197" t="s">
        <v>93</v>
      </c>
      <c r="N21" s="1201"/>
      <c r="O21" s="1200" t="s">
        <v>84</v>
      </c>
      <c r="P21" s="1197"/>
      <c r="Q21" s="1197" t="s">
        <v>93</v>
      </c>
      <c r="R21" s="1198" t="s">
        <v>1356</v>
      </c>
      <c r="S21" s="1200" t="s">
        <v>85</v>
      </c>
      <c r="T21" s="1087"/>
      <c r="U21" s="1087" t="s">
        <v>93</v>
      </c>
      <c r="V21" s="1123"/>
      <c r="W21" s="307"/>
    </row>
    <row r="22" spans="1:24" s="1102" customFormat="1" ht="15" customHeight="1">
      <c r="A22" s="748"/>
      <c r="C22" s="747"/>
      <c r="D22" s="1182"/>
      <c r="E22" s="1189"/>
      <c r="F22" s="1193"/>
      <c r="G22" s="1195"/>
      <c r="H22" s="1182"/>
      <c r="I22" s="1182"/>
      <c r="J22" s="1185"/>
      <c r="K22" s="1200"/>
      <c r="L22" s="1197"/>
      <c r="M22" s="1197"/>
      <c r="N22" s="1201"/>
      <c r="O22" s="1200"/>
      <c r="P22" s="1197"/>
      <c r="Q22" s="1197"/>
      <c r="R22" s="1199"/>
      <c r="S22" s="1200"/>
      <c r="T22" s="1089"/>
      <c r="U22" s="744"/>
      <c r="V22" s="745"/>
      <c r="W22" s="746"/>
    </row>
    <row r="23" spans="1:24" s="1102" customFormat="1" ht="17.100000000000001" customHeight="1">
      <c r="A23" s="748"/>
      <c r="C23" s="747"/>
      <c r="D23" s="1183"/>
      <c r="E23" s="1190"/>
      <c r="F23" s="1193"/>
      <c r="G23" s="1196"/>
      <c r="H23" s="1183"/>
      <c r="I23" s="1183"/>
      <c r="J23" s="1185"/>
      <c r="K23" s="1196"/>
      <c r="L23" s="1183"/>
      <c r="M23" s="1183"/>
      <c r="N23" s="1202"/>
      <c r="O23" s="1196"/>
      <c r="P23" s="1112"/>
      <c r="Q23" s="744"/>
      <c r="R23" s="745"/>
      <c r="S23" s="741"/>
      <c r="T23" s="741"/>
      <c r="U23" s="741"/>
      <c r="V23" s="741"/>
      <c r="W23" s="746"/>
    </row>
    <row r="24" spans="1:24" s="1102" customFormat="1" ht="15" customHeight="1">
      <c r="A24" s="748"/>
      <c r="C24" s="747"/>
      <c r="D24" s="1183"/>
      <c r="E24" s="1190"/>
      <c r="F24" s="1193"/>
      <c r="G24" s="1196"/>
      <c r="H24" s="1183"/>
      <c r="I24" s="1183"/>
      <c r="J24" s="1186"/>
      <c r="K24" s="1196"/>
      <c r="L24" s="744"/>
      <c r="M24" s="745"/>
      <c r="N24" s="745"/>
      <c r="O24" s="745"/>
      <c r="P24" s="745"/>
      <c r="Q24" s="745"/>
      <c r="R24" s="745"/>
      <c r="S24" s="741"/>
      <c r="T24" s="741"/>
      <c r="U24" s="741"/>
      <c r="V24" s="741"/>
      <c r="W24" s="746"/>
    </row>
    <row r="25" spans="1:24" s="1102" customFormat="1" ht="15" customHeight="1">
      <c r="A25" s="748"/>
      <c r="C25" s="747"/>
      <c r="D25" s="1183"/>
      <c r="E25" s="1191"/>
      <c r="F25" s="1194"/>
      <c r="G25" s="1196"/>
      <c r="H25" s="744"/>
      <c r="I25" s="745"/>
      <c r="J25" s="745"/>
      <c r="K25" s="745"/>
      <c r="L25" s="745"/>
      <c r="M25" s="745"/>
      <c r="N25" s="745"/>
      <c r="O25" s="745"/>
      <c r="P25" s="745"/>
      <c r="Q25" s="745"/>
      <c r="R25" s="745"/>
      <c r="S25" s="741"/>
      <c r="T25" s="741"/>
      <c r="U25" s="741"/>
      <c r="V25" s="741"/>
      <c r="W25" s="746"/>
    </row>
    <row r="26" spans="1:24" ht="17.100000000000001" customHeight="1">
      <c r="D26" s="117"/>
      <c r="E26" s="745"/>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7" t="s">
        <v>736</v>
      </c>
      <c r="F32" s="1187"/>
      <c r="G32" s="1187"/>
      <c r="H32" s="1187"/>
      <c r="I32" s="1187"/>
      <c r="J32" s="1187"/>
      <c r="K32" s="1187"/>
      <c r="L32" s="1187"/>
      <c r="M32" s="1187"/>
      <c r="N32" s="1187"/>
      <c r="O32" s="1187"/>
      <c r="P32" s="1187"/>
      <c r="Q32" s="1187"/>
      <c r="R32" s="1187"/>
      <c r="S32" s="1187"/>
      <c r="T32" s="1187"/>
      <c r="U32" s="1187"/>
      <c r="V32" s="1187"/>
      <c r="W32" s="1187"/>
    </row>
    <row r="33" spans="5:23" ht="36.950000000000003" customHeight="1">
      <c r="E33" s="1179" t="s">
        <v>738</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739</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740</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741</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2"/>
      <c r="F37" s="217"/>
      <c r="G37" s="217"/>
      <c r="H37" s="217"/>
      <c r="I37" s="217"/>
      <c r="J37" s="217"/>
      <c r="K37" s="217"/>
      <c r="L37" s="217"/>
      <c r="M37" s="217"/>
      <c r="N37" s="217"/>
      <c r="O37" s="217"/>
      <c r="P37" s="217"/>
      <c r="Q37" s="217"/>
      <c r="R37" s="217"/>
      <c r="S37" s="217"/>
      <c r="T37" s="217"/>
      <c r="U37" s="217"/>
      <c r="V37" s="217"/>
      <c r="W37" s="217"/>
    </row>
    <row r="38" spans="5:23" ht="15" customHeight="1">
      <c r="E38" s="1187" t="s">
        <v>737</v>
      </c>
      <c r="F38" s="1187"/>
      <c r="G38" s="1187"/>
      <c r="H38" s="1187"/>
      <c r="I38" s="1187"/>
      <c r="J38" s="1187"/>
      <c r="K38" s="1187"/>
      <c r="L38" s="1187"/>
      <c r="M38" s="1187"/>
      <c r="N38" s="1187"/>
      <c r="O38" s="1187"/>
      <c r="P38" s="1187"/>
      <c r="Q38" s="1187"/>
      <c r="R38" s="1187"/>
      <c r="S38" s="1187"/>
      <c r="T38" s="1187"/>
      <c r="U38" s="1187"/>
      <c r="V38" s="1187"/>
      <c r="W38" s="1187"/>
    </row>
    <row r="39" spans="5:23" ht="17.100000000000001" customHeight="1">
      <c r="E39" s="1179" t="s">
        <v>742</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743</v>
      </c>
      <c r="F40" s="1180"/>
      <c r="G40" s="1180"/>
      <c r="H40" s="1180"/>
      <c r="I40" s="1180"/>
      <c r="J40" s="1180"/>
      <c r="K40" s="1180"/>
      <c r="L40" s="1180"/>
      <c r="M40" s="1180"/>
      <c r="N40" s="1180"/>
      <c r="O40" s="1180"/>
      <c r="P40" s="1180"/>
      <c r="Q40" s="1180"/>
      <c r="R40" s="1180"/>
      <c r="S40" s="1180"/>
      <c r="T40" s="1180"/>
      <c r="U40" s="1180"/>
      <c r="V40" s="1180"/>
      <c r="W40" s="1180"/>
    </row>
  </sheetData>
  <sheetProtection password="FA9C"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4" t="s">
        <v>491</v>
      </c>
      <c r="G2" s="1205"/>
      <c r="H2" s="1206"/>
      <c r="I2" s="640"/>
    </row>
    <row r="3" spans="1:14" ht="3" customHeight="1"/>
    <row r="4" spans="1:14" s="570" customFormat="1" ht="11.25">
      <c r="A4" s="590"/>
      <c r="B4" s="590"/>
      <c r="C4" s="590"/>
      <c r="D4" s="590"/>
      <c r="F4" s="1160" t="s">
        <v>454</v>
      </c>
      <c r="G4" s="1160"/>
      <c r="H4" s="1160"/>
      <c r="I4" s="1207" t="s">
        <v>455</v>
      </c>
      <c r="J4" s="590"/>
      <c r="K4" s="590"/>
      <c r="L4" s="590"/>
      <c r="M4" s="590"/>
      <c r="N4" s="590"/>
    </row>
    <row r="5" spans="1:14" s="570" customFormat="1" ht="11.25" customHeight="1">
      <c r="A5" s="590"/>
      <c r="B5" s="590"/>
      <c r="C5" s="590"/>
      <c r="D5" s="590"/>
      <c r="F5" s="606" t="s">
        <v>92</v>
      </c>
      <c r="G5" s="618" t="s">
        <v>457</v>
      </c>
      <c r="H5" s="605" t="s">
        <v>442</v>
      </c>
      <c r="I5" s="1207"/>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11.11.2021</v>
      </c>
      <c r="I7" s="581" t="s">
        <v>493</v>
      </c>
      <c r="J7" s="615"/>
      <c r="K7" s="590"/>
      <c r="L7" s="590"/>
      <c r="M7" s="590"/>
      <c r="N7" s="590"/>
    </row>
    <row r="8" spans="1:14" s="570" customFormat="1" ht="45">
      <c r="A8" s="1208">
        <v>1</v>
      </c>
      <c r="B8" s="590"/>
      <c r="C8" s="590"/>
      <c r="D8" s="590"/>
      <c r="F8" s="616" t="str">
        <f>"2." &amp;mergeValue(A8)</f>
        <v>2.1</v>
      </c>
      <c r="G8" s="632" t="s">
        <v>494</v>
      </c>
      <c r="H8" s="604"/>
      <c r="I8" s="581" t="s">
        <v>590</v>
      </c>
      <c r="J8" s="615"/>
      <c r="K8" s="590"/>
      <c r="L8" s="590"/>
      <c r="M8" s="590"/>
      <c r="N8" s="590"/>
    </row>
    <row r="9" spans="1:14" s="570" customFormat="1" ht="22.5">
      <c r="A9" s="1208"/>
      <c r="B9" s="590"/>
      <c r="C9" s="590"/>
      <c r="D9" s="590"/>
      <c r="F9" s="616" t="str">
        <f>"3." &amp;mergeValue(A9)</f>
        <v>3.1</v>
      </c>
      <c r="G9" s="632" t="s">
        <v>495</v>
      </c>
      <c r="H9" s="604"/>
      <c r="I9" s="581" t="s">
        <v>588</v>
      </c>
      <c r="J9" s="615"/>
      <c r="K9" s="590"/>
      <c r="L9" s="590"/>
      <c r="M9" s="590"/>
      <c r="N9" s="590"/>
    </row>
    <row r="10" spans="1:14" s="570" customFormat="1" ht="22.5">
      <c r="A10" s="1208"/>
      <c r="B10" s="590"/>
      <c r="C10" s="590"/>
      <c r="D10" s="590"/>
      <c r="F10" s="616" t="str">
        <f>"4."&amp;mergeValue(A10)</f>
        <v>4.1</v>
      </c>
      <c r="G10" s="632" t="s">
        <v>496</v>
      </c>
      <c r="H10" s="605" t="s">
        <v>458</v>
      </c>
      <c r="I10" s="581"/>
      <c r="J10" s="615"/>
      <c r="K10" s="590"/>
      <c r="L10" s="590"/>
      <c r="M10" s="590"/>
      <c r="N10" s="590"/>
    </row>
    <row r="11" spans="1:14" s="570" customFormat="1" ht="18.75">
      <c r="A11" s="1208"/>
      <c r="B11" s="1208">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row>
    <row r="12" spans="1:14" s="570" customFormat="1" ht="22.5">
      <c r="A12" s="1208"/>
      <c r="B12" s="1208"/>
      <c r="C12" s="1208">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8"/>
      <c r="B13" s="1208"/>
      <c r="C13" s="1208"/>
      <c r="D13" s="623">
        <v>1</v>
      </c>
      <c r="F13" s="616" t="str">
        <f>"4."&amp;mergeValue(A13) &amp;"."&amp;mergeValue(B13)&amp;"."&amp;mergeValue(C13)&amp;"."&amp;mergeValue(D13)</f>
        <v>4.1.1.1.1</v>
      </c>
      <c r="G13" s="633" t="s">
        <v>498</v>
      </c>
      <c r="H13" s="604"/>
      <c r="I13" s="1209" t="s">
        <v>591</v>
      </c>
      <c r="J13" s="615"/>
      <c r="K13" s="590"/>
      <c r="L13" s="590"/>
      <c r="M13" s="590"/>
      <c r="N13" s="590"/>
    </row>
    <row r="14" spans="1:14" s="570" customFormat="1" ht="18.75">
      <c r="A14" s="1208"/>
      <c r="B14" s="1208"/>
      <c r="C14" s="1208"/>
      <c r="D14" s="623"/>
      <c r="F14" s="619"/>
      <c r="G14" s="550" t="s">
        <v>4</v>
      </c>
      <c r="H14" s="624"/>
      <c r="I14" s="1209"/>
      <c r="J14" s="615"/>
      <c r="K14" s="590"/>
      <c r="L14" s="590"/>
      <c r="M14" s="590"/>
      <c r="N14" s="590"/>
    </row>
    <row r="15" spans="1:14" s="570" customFormat="1" ht="18.75">
      <c r="A15" s="1208"/>
      <c r="B15" s="1208"/>
      <c r="C15" s="623"/>
      <c r="D15" s="623"/>
      <c r="F15" s="634"/>
      <c r="G15" s="577" t="s">
        <v>403</v>
      </c>
      <c r="H15" s="635"/>
      <c r="I15" s="636"/>
      <c r="J15" s="615"/>
      <c r="K15" s="590"/>
      <c r="L15" s="590"/>
      <c r="M15" s="590"/>
      <c r="N15" s="590"/>
    </row>
    <row r="16" spans="1:14" s="570" customFormat="1" ht="18.75">
      <c r="A16" s="1208"/>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3" t="s">
        <v>593</v>
      </c>
      <c r="H19" s="120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4" t="s">
        <v>631</v>
      </c>
      <c r="M5" s="1224"/>
      <c r="N5" s="1224"/>
      <c r="O5" s="1224"/>
      <c r="P5" s="1224"/>
      <c r="Q5" s="1224"/>
      <c r="R5" s="1224"/>
      <c r="S5" s="1224"/>
      <c r="T5" s="122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30" t="str">
        <f>IF(NameOrPr_ch="",IF(NameOrPr="","",NameOrPr),NameOrPr_ch)</f>
        <v>Региональная служба по тарифам Ростовской области</v>
      </c>
      <c r="P7" s="1230"/>
      <c r="Q7" s="1230"/>
      <c r="R7" s="1230"/>
      <c r="S7" s="1230"/>
      <c r="T7" s="1230"/>
      <c r="U7" s="582"/>
      <c r="V7" s="582"/>
      <c r="W7" s="519"/>
      <c r="X7" s="590"/>
      <c r="Y7" s="590"/>
      <c r="Z7" s="590"/>
      <c r="AA7" s="590"/>
      <c r="AB7" s="590"/>
    </row>
    <row r="8" spans="1:28" s="570" customFormat="1" ht="18.75">
      <c r="A8" s="590"/>
      <c r="B8" s="590"/>
      <c r="C8" s="590"/>
      <c r="D8" s="590"/>
      <c r="E8" s="590"/>
      <c r="F8" s="590"/>
      <c r="G8" s="590"/>
      <c r="H8" s="590"/>
      <c r="L8" s="499"/>
      <c r="M8" s="617" t="s">
        <v>596</v>
      </c>
      <c r="N8" s="666"/>
      <c r="O8" s="1230" t="str">
        <f>IF(datePr_ch="",IF(datePr="","",datePr),datePr_ch)</f>
        <v>26.10.2021</v>
      </c>
      <c r="P8" s="1230"/>
      <c r="Q8" s="1230"/>
      <c r="R8" s="1230"/>
      <c r="S8" s="1230"/>
      <c r="T8" s="1230"/>
      <c r="U8" s="582"/>
      <c r="V8" s="582"/>
      <c r="W8" s="519"/>
      <c r="X8" s="590"/>
      <c r="Y8" s="590"/>
      <c r="Z8" s="590"/>
      <c r="AA8" s="590"/>
      <c r="AB8" s="590"/>
    </row>
    <row r="9" spans="1:28" s="570" customFormat="1" ht="18.75">
      <c r="A9" s="590"/>
      <c r="B9" s="590"/>
      <c r="C9" s="590"/>
      <c r="D9" s="590"/>
      <c r="E9" s="590"/>
      <c r="F9" s="590"/>
      <c r="G9" s="590"/>
      <c r="H9" s="590"/>
      <c r="L9" s="552"/>
      <c r="M9" s="617" t="s">
        <v>595</v>
      </c>
      <c r="N9" s="666"/>
      <c r="O9" s="1230" t="str">
        <f>IF(numberPr_ch="",IF(numberPr="","",numberPr),numberPr_ch)</f>
        <v>52/37</v>
      </c>
      <c r="P9" s="1230"/>
      <c r="Q9" s="1230"/>
      <c r="R9" s="1230"/>
      <c r="S9" s="1230"/>
      <c r="T9" s="123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30" t="str">
        <f>IF(IstPub_ch="",IF(IstPub="","",IstPub),IstPub_ch)</f>
        <v>http://pravo.donland.ru/ (номер опубликования: 6145202110290010, дата опубликования: 29.10.2021)</v>
      </c>
      <c r="P10" s="1230"/>
      <c r="Q10" s="1230"/>
      <c r="R10" s="1230"/>
      <c r="S10" s="1230"/>
      <c r="T10" s="1230"/>
      <c r="U10" s="582"/>
      <c r="V10" s="582"/>
      <c r="W10" s="519"/>
      <c r="X10" s="590"/>
      <c r="Y10" s="590"/>
      <c r="Z10" s="590"/>
      <c r="AA10" s="590"/>
      <c r="AB10" s="590"/>
    </row>
    <row r="11" spans="1:28" s="570" customFormat="1" ht="11.25" hidden="1">
      <c r="A11" s="590"/>
      <c r="B11" s="590"/>
      <c r="C11" s="590"/>
      <c r="D11" s="590"/>
      <c r="E11" s="590"/>
      <c r="F11" s="590"/>
      <c r="G11" s="590"/>
      <c r="H11" s="590"/>
      <c r="L11" s="1225"/>
      <c r="M11" s="1225"/>
      <c r="N11" s="566"/>
      <c r="O11" s="582"/>
      <c r="P11" s="582"/>
      <c r="Q11" s="582"/>
      <c r="R11" s="582"/>
      <c r="S11" s="582"/>
      <c r="T11" s="582"/>
      <c r="U11" s="588" t="s">
        <v>373</v>
      </c>
      <c r="X11" s="590"/>
      <c r="Y11" s="590"/>
      <c r="Z11" s="590"/>
      <c r="AA11" s="590"/>
      <c r="AB11" s="590"/>
    </row>
    <row r="12" spans="1:28">
      <c r="J12" s="529"/>
      <c r="K12" s="529"/>
      <c r="L12" s="524"/>
      <c r="M12" s="524"/>
      <c r="N12" s="502"/>
      <c r="O12" s="1231"/>
      <c r="P12" s="1231"/>
      <c r="Q12" s="1231"/>
      <c r="R12" s="1231"/>
      <c r="S12" s="1231"/>
      <c r="T12" s="1231"/>
      <c r="U12" s="1231"/>
    </row>
    <row r="13" spans="1:28">
      <c r="J13" s="529"/>
      <c r="K13" s="529"/>
      <c r="L13" s="1160" t="s">
        <v>454</v>
      </c>
      <c r="M13" s="1160"/>
      <c r="N13" s="1160"/>
      <c r="O13" s="1160"/>
      <c r="P13" s="1160"/>
      <c r="Q13" s="1160"/>
      <c r="R13" s="1160"/>
      <c r="S13" s="1160"/>
      <c r="T13" s="1160"/>
      <c r="U13" s="1160"/>
      <c r="V13" s="1160"/>
      <c r="W13" s="1160" t="s">
        <v>455</v>
      </c>
    </row>
    <row r="14" spans="1:28" ht="14.25" customHeight="1">
      <c r="J14" s="529"/>
      <c r="K14" s="529"/>
      <c r="L14" s="1237" t="s">
        <v>92</v>
      </c>
      <c r="M14" s="1237" t="s">
        <v>639</v>
      </c>
      <c r="N14" s="661"/>
      <c r="O14" s="1238" t="s">
        <v>641</v>
      </c>
      <c r="P14" s="1239"/>
      <c r="Q14" s="1239"/>
      <c r="R14" s="1239"/>
      <c r="S14" s="1239"/>
      <c r="T14" s="1240"/>
      <c r="U14" s="1221" t="s">
        <v>341</v>
      </c>
      <c r="V14" s="1234" t="s">
        <v>275</v>
      </c>
      <c r="W14" s="1160"/>
    </row>
    <row r="15" spans="1:28" ht="14.25" customHeight="1">
      <c r="J15" s="529"/>
      <c r="K15" s="529"/>
      <c r="L15" s="1237"/>
      <c r="M15" s="1237"/>
      <c r="N15" s="662"/>
      <c r="O15" s="1243" t="s">
        <v>605</v>
      </c>
      <c r="P15" s="1241" t="s">
        <v>271</v>
      </c>
      <c r="Q15" s="1242"/>
      <c r="R15" s="1218" t="s">
        <v>654</v>
      </c>
      <c r="S15" s="1219"/>
      <c r="T15" s="1220"/>
      <c r="U15" s="1222"/>
      <c r="V15" s="1235"/>
      <c r="W15" s="1160"/>
    </row>
    <row r="16" spans="1:28" ht="33.75" customHeight="1">
      <c r="J16" s="529"/>
      <c r="K16" s="529"/>
      <c r="L16" s="1237"/>
      <c r="M16" s="1237"/>
      <c r="N16" s="663"/>
      <c r="O16" s="1244"/>
      <c r="P16" s="535" t="s">
        <v>606</v>
      </c>
      <c r="Q16" s="535" t="s">
        <v>6</v>
      </c>
      <c r="R16" s="536" t="s">
        <v>274</v>
      </c>
      <c r="S16" s="1232" t="s">
        <v>273</v>
      </c>
      <c r="T16" s="1233"/>
      <c r="U16" s="1223"/>
      <c r="V16" s="1236"/>
      <c r="W16" s="1160"/>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6">
        <f ca="1">OFFSET(S17,0,-1)+1</f>
        <v>7</v>
      </c>
      <c r="T17" s="1226"/>
      <c r="U17" s="648">
        <f ca="1">OFFSET(U17,0,-2)+1</f>
        <v>8</v>
      </c>
      <c r="V17" s="649">
        <f ca="1">OFFSET(V17,0,-1)</f>
        <v>8</v>
      </c>
      <c r="W17" s="648">
        <f ca="1">OFFSET(W17,0,-1)+1</f>
        <v>9</v>
      </c>
    </row>
    <row r="18" spans="1:28" ht="22.5">
      <c r="A18" s="1210">
        <v>1</v>
      </c>
      <c r="B18" s="847"/>
      <c r="C18" s="847"/>
      <c r="D18" s="847"/>
      <c r="E18" s="848"/>
      <c r="F18" s="849"/>
      <c r="G18" s="849"/>
      <c r="H18" s="849"/>
      <c r="I18" s="850"/>
      <c r="J18" s="845"/>
      <c r="K18" s="852"/>
      <c r="L18" s="593">
        <f>mergeValue(A18)</f>
        <v>1</v>
      </c>
      <c r="M18" s="641" t="s">
        <v>20</v>
      </c>
      <c r="N18" s="646"/>
      <c r="O18" s="1211"/>
      <c r="P18" s="1211"/>
      <c r="Q18" s="1211"/>
      <c r="R18" s="1211"/>
      <c r="S18" s="1211"/>
      <c r="T18" s="1211"/>
      <c r="U18" s="1211"/>
      <c r="V18" s="1211"/>
      <c r="W18" s="630" t="s">
        <v>476</v>
      </c>
      <c r="Y18" s="589"/>
      <c r="Z18" s="589" t="str">
        <f t="shared" ref="Z18:Z31" si="0">IF(M18="","",M18 )</f>
        <v>Наименование тарифа</v>
      </c>
      <c r="AA18" s="589"/>
      <c r="AB18" s="589"/>
    </row>
    <row r="19" spans="1:28" ht="22.5">
      <c r="A19" s="1210"/>
      <c r="B19" s="1210">
        <v>1</v>
      </c>
      <c r="C19" s="847"/>
      <c r="D19" s="847"/>
      <c r="E19" s="849"/>
      <c r="F19" s="849"/>
      <c r="G19" s="849"/>
      <c r="H19" s="849"/>
      <c r="I19" s="844"/>
      <c r="J19" s="843"/>
      <c r="K19" s="846"/>
      <c r="L19" s="593" t="str">
        <f>mergeValue(A19) &amp;"."&amp; mergeValue(B19)</f>
        <v>1.1</v>
      </c>
      <c r="M19" s="546" t="s">
        <v>16</v>
      </c>
      <c r="N19" s="646"/>
      <c r="O19" s="1211"/>
      <c r="P19" s="1211"/>
      <c r="Q19" s="1211"/>
      <c r="R19" s="1211"/>
      <c r="S19" s="1211"/>
      <c r="T19" s="1211"/>
      <c r="U19" s="1211"/>
      <c r="V19" s="1211"/>
      <c r="W19" s="630" t="s">
        <v>477</v>
      </c>
      <c r="Y19" s="589"/>
      <c r="Z19" s="589" t="str">
        <f t="shared" si="0"/>
        <v>Территория действия тарифа</v>
      </c>
      <c r="AA19" s="589"/>
      <c r="AB19" s="589"/>
    </row>
    <row r="20" spans="1:28" ht="22.5">
      <c r="A20" s="1210"/>
      <c r="B20" s="1210"/>
      <c r="C20" s="1210">
        <v>1</v>
      </c>
      <c r="D20" s="847"/>
      <c r="E20" s="849"/>
      <c r="F20" s="849"/>
      <c r="G20" s="849"/>
      <c r="H20" s="849"/>
      <c r="I20" s="851"/>
      <c r="J20" s="843"/>
      <c r="K20" s="846"/>
      <c r="L20" s="593" t="str">
        <f>mergeValue(A20) &amp;"."&amp; mergeValue(B20)&amp;"."&amp; mergeValue(C20)</f>
        <v>1.1.1</v>
      </c>
      <c r="M20" s="547" t="s">
        <v>7</v>
      </c>
      <c r="N20" s="646"/>
      <c r="O20" s="1211"/>
      <c r="P20" s="1211"/>
      <c r="Q20" s="1211"/>
      <c r="R20" s="1211"/>
      <c r="S20" s="1211"/>
      <c r="T20" s="1211"/>
      <c r="U20" s="1211"/>
      <c r="V20" s="1211"/>
      <c r="W20" s="630" t="s">
        <v>633</v>
      </c>
      <c r="Y20" s="589"/>
      <c r="Z20" s="589" t="str">
        <f t="shared" si="0"/>
        <v xml:space="preserve">Наименование системы теплоснабжения </v>
      </c>
      <c r="AA20" s="589"/>
      <c r="AB20" s="589"/>
    </row>
    <row r="21" spans="1:28" ht="22.5">
      <c r="A21" s="1210"/>
      <c r="B21" s="1210"/>
      <c r="C21" s="1210"/>
      <c r="D21" s="1210">
        <v>1</v>
      </c>
      <c r="E21" s="849"/>
      <c r="F21" s="849"/>
      <c r="G21" s="849"/>
      <c r="H21" s="849"/>
      <c r="I21" s="851"/>
      <c r="J21" s="843"/>
      <c r="K21" s="846"/>
      <c r="L21" s="593" t="str">
        <f>mergeValue(A21) &amp;"."&amp; mergeValue(B21)&amp;"."&amp; mergeValue(C21)&amp;"."&amp; mergeValue(D21)</f>
        <v>1.1.1.1</v>
      </c>
      <c r="M21" s="548" t="s">
        <v>22</v>
      </c>
      <c r="N21" s="646"/>
      <c r="O21" s="1211"/>
      <c r="P21" s="1211"/>
      <c r="Q21" s="1211"/>
      <c r="R21" s="1211"/>
      <c r="S21" s="1211"/>
      <c r="T21" s="1211"/>
      <c r="U21" s="1211"/>
      <c r="V21" s="1211"/>
      <c r="W21" s="630" t="s">
        <v>634</v>
      </c>
      <c r="Y21" s="589"/>
      <c r="Z21" s="589" t="str">
        <f t="shared" si="0"/>
        <v xml:space="preserve">Источник тепловой энергии  </v>
      </c>
      <c r="AA21" s="589"/>
      <c r="AB21" s="589"/>
    </row>
    <row r="22" spans="1:28" ht="101.25">
      <c r="A22" s="1210"/>
      <c r="B22" s="1210"/>
      <c r="C22" s="1210"/>
      <c r="D22" s="1210"/>
      <c r="E22" s="1210">
        <v>1</v>
      </c>
      <c r="F22" s="849"/>
      <c r="G22" s="849"/>
      <c r="H22" s="847">
        <v>1</v>
      </c>
      <c r="I22" s="1210">
        <v>1</v>
      </c>
      <c r="J22" s="849"/>
      <c r="K22" s="854"/>
      <c r="L22" s="593" t="str">
        <f>mergeValue(A22) &amp;"."&amp; mergeValue(B22)&amp;"."&amp; mergeValue(C22)&amp;"."&amp; mergeValue(D22)&amp;"."&amp; mergeValue(E22)</f>
        <v>1.1.1.1.1</v>
      </c>
      <c r="M22" s="554" t="s">
        <v>9</v>
      </c>
      <c r="N22" s="646"/>
      <c r="O22" s="1212"/>
      <c r="P22" s="1212"/>
      <c r="Q22" s="1212"/>
      <c r="R22" s="1212"/>
      <c r="S22" s="1212"/>
      <c r="T22" s="1212"/>
      <c r="U22" s="1212"/>
      <c r="V22" s="1212"/>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10"/>
      <c r="B23" s="1210"/>
      <c r="C23" s="1210"/>
      <c r="D23" s="1210"/>
      <c r="E23" s="1210"/>
      <c r="F23" s="1210">
        <v>1</v>
      </c>
      <c r="G23" s="847"/>
      <c r="H23" s="847"/>
      <c r="I23" s="1210"/>
      <c r="J23" s="1210">
        <v>1</v>
      </c>
      <c r="K23" s="855"/>
      <c r="L23" s="593" t="str">
        <f>mergeValue(A23) &amp;"."&amp; mergeValue(B23)&amp;"."&amp; mergeValue(C23)&amp;"."&amp; mergeValue(D23)&amp;"."&amp; mergeValue(E23)&amp;"."&amp; mergeValue(F23)</f>
        <v>1.1.1.1.1.1</v>
      </c>
      <c r="M23" s="555" t="s">
        <v>10</v>
      </c>
      <c r="N23" s="646"/>
      <c r="O23" s="1213"/>
      <c r="P23" s="1214"/>
      <c r="Q23" s="1214"/>
      <c r="R23" s="1214"/>
      <c r="S23" s="1214"/>
      <c r="T23" s="1214"/>
      <c r="U23" s="1214"/>
      <c r="V23" s="1215"/>
      <c r="W23" s="630" t="s">
        <v>636</v>
      </c>
      <c r="Y23" s="589"/>
      <c r="Z23" s="589" t="str">
        <f t="shared" si="0"/>
        <v>Группа потребителей</v>
      </c>
      <c r="AA23" s="589"/>
      <c r="AB23" s="589"/>
    </row>
    <row r="24" spans="1:28" ht="189" customHeight="1">
      <c r="A24" s="1210"/>
      <c r="B24" s="1210"/>
      <c r="C24" s="1210"/>
      <c r="D24" s="1210"/>
      <c r="E24" s="1210"/>
      <c r="F24" s="1210"/>
      <c r="G24" s="847">
        <v>1</v>
      </c>
      <c r="H24" s="847"/>
      <c r="I24" s="1210"/>
      <c r="J24" s="1210"/>
      <c r="K24" s="855">
        <v>1</v>
      </c>
      <c r="L24" s="593" t="str">
        <f>mergeValue(A24) &amp;"."&amp; mergeValue(B24)&amp;"."&amp; mergeValue(C24)&amp;"."&amp; mergeValue(D24)&amp;"."&amp; mergeValue(E24)&amp;"."&amp; mergeValue(F24)&amp;"."&amp; mergeValue(G24)</f>
        <v>1.1.1.1.1.1.1</v>
      </c>
      <c r="M24" s="1069"/>
      <c r="N24" s="646"/>
      <c r="O24" s="562"/>
      <c r="P24" s="562"/>
      <c r="Q24" s="1094"/>
      <c r="R24" s="1216"/>
      <c r="S24" s="1217" t="s">
        <v>84</v>
      </c>
      <c r="T24" s="1216"/>
      <c r="U24" s="1217" t="s">
        <v>85</v>
      </c>
      <c r="V24" s="562"/>
      <c r="W24" s="1227" t="s">
        <v>655</v>
      </c>
      <c r="X24" s="585" t="str">
        <f>strCheckDate(O25:V25)</f>
        <v/>
      </c>
      <c r="Y24" s="589"/>
      <c r="Z24" s="589" t="str">
        <f t="shared" si="0"/>
        <v/>
      </c>
      <c r="AA24" s="589"/>
      <c r="AB24" s="589"/>
    </row>
    <row r="25" spans="1:28" ht="11.25" hidden="1" customHeight="1">
      <c r="A25" s="1210"/>
      <c r="B25" s="1210"/>
      <c r="C25" s="1210"/>
      <c r="D25" s="1210"/>
      <c r="E25" s="1210"/>
      <c r="F25" s="1210"/>
      <c r="G25" s="847"/>
      <c r="H25" s="847"/>
      <c r="I25" s="1210"/>
      <c r="J25" s="1210"/>
      <c r="K25" s="855"/>
      <c r="L25" s="600"/>
      <c r="M25" s="646"/>
      <c r="N25" s="646"/>
      <c r="O25" s="562"/>
      <c r="P25" s="562"/>
      <c r="Q25" s="584" t="str">
        <f>R24 &amp; "-" &amp; T24</f>
        <v>-</v>
      </c>
      <c r="R25" s="1216"/>
      <c r="S25" s="1217"/>
      <c r="T25" s="1216"/>
      <c r="U25" s="1217"/>
      <c r="V25" s="562"/>
      <c r="W25" s="1228"/>
      <c r="Y25" s="589"/>
      <c r="Z25" s="589" t="str">
        <f t="shared" si="0"/>
        <v/>
      </c>
      <c r="AA25" s="589"/>
      <c r="AB25" s="589"/>
    </row>
    <row r="26" spans="1:28" ht="15" customHeight="1">
      <c r="A26" s="1210"/>
      <c r="B26" s="1210"/>
      <c r="C26" s="1210"/>
      <c r="D26" s="1210"/>
      <c r="E26" s="1210"/>
      <c r="F26" s="1210"/>
      <c r="G26" s="849"/>
      <c r="H26" s="847"/>
      <c r="I26" s="1210"/>
      <c r="J26" s="1210"/>
      <c r="K26" s="854"/>
      <c r="L26" s="538"/>
      <c r="M26" s="557" t="s">
        <v>25</v>
      </c>
      <c r="N26" s="564"/>
      <c r="O26" s="564"/>
      <c r="P26" s="564"/>
      <c r="Q26" s="564"/>
      <c r="R26" s="564"/>
      <c r="S26" s="564"/>
      <c r="T26" s="564"/>
      <c r="U26" s="564"/>
      <c r="V26" s="560"/>
      <c r="W26" s="1229"/>
      <c r="Y26" s="589"/>
      <c r="Z26" s="589" t="str">
        <f t="shared" si="0"/>
        <v>Добавить вид теплоносителя (параметры теплоносителя)</v>
      </c>
      <c r="AA26" s="589"/>
      <c r="AB26" s="589"/>
    </row>
    <row r="27" spans="1:28" ht="15" customHeight="1">
      <c r="A27" s="1210"/>
      <c r="B27" s="1210"/>
      <c r="C27" s="1210"/>
      <c r="D27" s="1210"/>
      <c r="E27" s="1210"/>
      <c r="F27" s="849"/>
      <c r="G27" s="849"/>
      <c r="H27" s="847"/>
      <c r="I27" s="121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0"/>
      <c r="B28" s="1210"/>
      <c r="C28" s="1210"/>
      <c r="D28" s="121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0"/>
      <c r="B29" s="1210"/>
      <c r="C29" s="121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0"/>
      <c r="B30" s="121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Лыкова Наталья Геннадиевна</cp:lastModifiedBy>
  <cp:lastPrinted>2013-08-29T08:11:20Z</cp:lastPrinted>
  <dcterms:created xsi:type="dcterms:W3CDTF">2004-05-21T07:18:45Z</dcterms:created>
  <dcterms:modified xsi:type="dcterms:W3CDTF">2021-11-15T10:14:50Z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